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3230" windowHeight="11655" firstSheet="1" activeTab="1"/>
  </bookViews>
  <sheets>
    <sheet name="номер телефона_в_текст" sheetId="1" r:id="rId1"/>
    <sheet name="16_в_текст" sheetId="2" r:id="rId2"/>
    <sheet name="текст_в_16" sheetId="3" r:id="rId3"/>
    <sheet name="10_в_текст" sheetId="4" r:id="rId4"/>
    <sheet name="текст_в_10" sheetId="5" r:id="rId5"/>
    <sheet name="HTTP_API_GL_телст_16" sheetId="6" r:id="rId6"/>
    <sheet name="16_переворот" sheetId="7" r:id="rId7"/>
    <sheet name="текст_переворот" sheetId="8" r:id="rId8"/>
    <sheet name="10 в 16" sheetId="10" r:id="rId9"/>
    <sheet name="16 в 10" sheetId="12" r:id="rId10"/>
  </sheets>
  <calcPr calcId="125725"/>
</workbook>
</file>

<file path=xl/calcChain.xml><?xml version="1.0" encoding="utf-8"?>
<calcChain xmlns="http://schemas.openxmlformats.org/spreadsheetml/2006/main">
  <c r="M5" i="3"/>
  <c r="M6"/>
  <c r="M7"/>
  <c r="M8"/>
  <c r="M9"/>
  <c r="M10"/>
  <c r="C11" i="10" l="1"/>
  <c r="D11" s="1"/>
  <c r="C10"/>
  <c r="D10" s="1"/>
  <c r="C9"/>
  <c r="D9" s="1"/>
  <c r="C8"/>
  <c r="D8" s="1"/>
  <c r="C7"/>
  <c r="D7" s="1"/>
  <c r="C6"/>
  <c r="D6" s="1"/>
  <c r="C5"/>
  <c r="D5" s="1"/>
  <c r="C4"/>
  <c r="D4" s="1"/>
  <c r="G5" i="12"/>
  <c r="G6"/>
  <c r="G8"/>
  <c r="G9"/>
  <c r="F5"/>
  <c r="F6"/>
  <c r="F8"/>
  <c r="F9"/>
  <c r="E5"/>
  <c r="E6"/>
  <c r="E8"/>
  <c r="E9"/>
  <c r="D5"/>
  <c r="D6"/>
  <c r="D7"/>
  <c r="E7" s="1"/>
  <c r="D8"/>
  <c r="D9"/>
  <c r="D10"/>
  <c r="F10" s="1"/>
  <c r="D4"/>
  <c r="E4" s="1"/>
  <c r="H4" i="5"/>
  <c r="H5"/>
  <c r="H6"/>
  <c r="H7"/>
  <c r="H8"/>
  <c r="H9"/>
  <c r="H10"/>
  <c r="R4" i="7"/>
  <c r="K4" s="1"/>
  <c r="R5"/>
  <c r="K5" s="1"/>
  <c r="R6"/>
  <c r="N6" s="1"/>
  <c r="M7"/>
  <c r="Q7"/>
  <c r="R7"/>
  <c r="K7" s="1"/>
  <c r="R8"/>
  <c r="L8" s="1"/>
  <c r="K9" i="8"/>
  <c r="M9" s="1"/>
  <c r="L9"/>
  <c r="S9" s="1"/>
  <c r="U9" s="1"/>
  <c r="L10"/>
  <c r="S10" s="1"/>
  <c r="U10" s="1"/>
  <c r="W10" s="1"/>
  <c r="K10"/>
  <c r="R10" s="1"/>
  <c r="L5"/>
  <c r="S5" s="1"/>
  <c r="U5" s="1"/>
  <c r="W5" s="1"/>
  <c r="L6"/>
  <c r="S6" s="1"/>
  <c r="U6" s="1"/>
  <c r="W6" s="1"/>
  <c r="L7"/>
  <c r="S7" s="1"/>
  <c r="U7" s="1"/>
  <c r="V7" s="1"/>
  <c r="L8"/>
  <c r="S8" s="1"/>
  <c r="U8" s="1"/>
  <c r="W8" s="1"/>
  <c r="L4"/>
  <c r="S4" s="1"/>
  <c r="U4" s="1"/>
  <c r="V4" s="1"/>
  <c r="K5"/>
  <c r="M5" s="1"/>
  <c r="Q5" s="1"/>
  <c r="K6"/>
  <c r="M6" s="1"/>
  <c r="O6" s="1"/>
  <c r="K7"/>
  <c r="M7" s="1"/>
  <c r="K8"/>
  <c r="K4"/>
  <c r="M4" s="1"/>
  <c r="Q4" s="1"/>
  <c r="R9" i="7"/>
  <c r="P9" s="1"/>
  <c r="J10" i="6"/>
  <c r="I10"/>
  <c r="L10" s="1"/>
  <c r="O10" s="1"/>
  <c r="H10"/>
  <c r="J9"/>
  <c r="M9" s="1"/>
  <c r="P9" s="1"/>
  <c r="I9"/>
  <c r="H9"/>
  <c r="K9" s="1"/>
  <c r="N9" s="1"/>
  <c r="J8"/>
  <c r="M8" s="1"/>
  <c r="P8" s="1"/>
  <c r="I8"/>
  <c r="L8" s="1"/>
  <c r="O8" s="1"/>
  <c r="H8"/>
  <c r="K8" s="1"/>
  <c r="N8" s="1"/>
  <c r="Q8" s="1"/>
  <c r="J7"/>
  <c r="I7"/>
  <c r="L7" s="1"/>
  <c r="O7" s="1"/>
  <c r="H7"/>
  <c r="J6"/>
  <c r="I6"/>
  <c r="L6" s="1"/>
  <c r="O6" s="1"/>
  <c r="H6"/>
  <c r="J5"/>
  <c r="M5" s="1"/>
  <c r="P5" s="1"/>
  <c r="I5"/>
  <c r="H5"/>
  <c r="K5" s="1"/>
  <c r="N5" s="1"/>
  <c r="J4"/>
  <c r="I4"/>
  <c r="H4"/>
  <c r="D7" i="4"/>
  <c r="C5"/>
  <c r="C6"/>
  <c r="C7"/>
  <c r="C8"/>
  <c r="D8" s="1"/>
  <c r="C9"/>
  <c r="C10"/>
  <c r="D10" s="1"/>
  <c r="C11"/>
  <c r="C4"/>
  <c r="D4" s="1"/>
  <c r="M10" i="5"/>
  <c r="L10"/>
  <c r="O10" s="1"/>
  <c r="R10" s="1"/>
  <c r="K10"/>
  <c r="M9"/>
  <c r="P9" s="1"/>
  <c r="S9" s="1"/>
  <c r="L9"/>
  <c r="K9"/>
  <c r="M8"/>
  <c r="L8"/>
  <c r="K8"/>
  <c r="M7"/>
  <c r="L7"/>
  <c r="K7"/>
  <c r="N7" s="1"/>
  <c r="Q7" s="1"/>
  <c r="M6"/>
  <c r="P6" s="1"/>
  <c r="S6" s="1"/>
  <c r="L6"/>
  <c r="K6"/>
  <c r="N6" s="1"/>
  <c r="Q6" s="1"/>
  <c r="M5"/>
  <c r="L5"/>
  <c r="O5" s="1"/>
  <c r="R5" s="1"/>
  <c r="K5"/>
  <c r="M4"/>
  <c r="L4"/>
  <c r="O4" s="1"/>
  <c r="R4" s="1"/>
  <c r="K4"/>
  <c r="G7" i="12" l="1"/>
  <c r="F7"/>
  <c r="E4" i="10"/>
  <c r="E5"/>
  <c r="E6"/>
  <c r="E7"/>
  <c r="E8"/>
  <c r="E9"/>
  <c r="E10"/>
  <c r="E11"/>
  <c r="E10" i="12"/>
  <c r="G10" s="1"/>
  <c r="F4"/>
  <c r="G4" s="1"/>
  <c r="Y8" i="6"/>
  <c r="T8" s="1"/>
  <c r="E8" i="4"/>
  <c r="T8" s="1"/>
  <c r="Q8" s="1"/>
  <c r="K8" s="1"/>
  <c r="E4"/>
  <c r="N4" i="5"/>
  <c r="Q4" s="1"/>
  <c r="E7" i="4"/>
  <c r="E5"/>
  <c r="E10"/>
  <c r="V8" i="6"/>
  <c r="P4" i="5"/>
  <c r="S4" s="1"/>
  <c r="N5"/>
  <c r="Q5" s="1"/>
  <c r="D5" s="1"/>
  <c r="E5" s="1"/>
  <c r="O6"/>
  <c r="R6" s="1"/>
  <c r="O7"/>
  <c r="R7" s="1"/>
  <c r="D7" s="1"/>
  <c r="E7" s="1"/>
  <c r="N8"/>
  <c r="Q8" s="1"/>
  <c r="P8"/>
  <c r="S8" s="1"/>
  <c r="M4" i="6"/>
  <c r="P4" s="1"/>
  <c r="L5"/>
  <c r="O5" s="1"/>
  <c r="Q5" s="1"/>
  <c r="K6"/>
  <c r="N6" s="1"/>
  <c r="M6"/>
  <c r="P6" s="1"/>
  <c r="K7"/>
  <c r="N7" s="1"/>
  <c r="M7"/>
  <c r="P7" s="1"/>
  <c r="L9"/>
  <c r="O9" s="1"/>
  <c r="Q9" s="1"/>
  <c r="K10"/>
  <c r="N10" s="1"/>
  <c r="Q10" s="1"/>
  <c r="M10"/>
  <c r="P10" s="1"/>
  <c r="R8" i="8"/>
  <c r="T8" s="1"/>
  <c r="M10"/>
  <c r="N10" s="1"/>
  <c r="K9" i="7"/>
  <c r="H9" s="1"/>
  <c r="M9"/>
  <c r="O9"/>
  <c r="J9" s="1"/>
  <c r="D9" s="1"/>
  <c r="Q9"/>
  <c r="Q8"/>
  <c r="P7"/>
  <c r="L7"/>
  <c r="Q6"/>
  <c r="O6"/>
  <c r="I6" s="1"/>
  <c r="L6"/>
  <c r="Q4"/>
  <c r="L9"/>
  <c r="N9"/>
  <c r="M8"/>
  <c r="P6"/>
  <c r="M6"/>
  <c r="K6"/>
  <c r="H6" s="1"/>
  <c r="M4"/>
  <c r="N8"/>
  <c r="O8"/>
  <c r="I8" s="1"/>
  <c r="K8"/>
  <c r="H8" s="1"/>
  <c r="N7"/>
  <c r="P5"/>
  <c r="L5"/>
  <c r="O4"/>
  <c r="I4" s="1"/>
  <c r="P8"/>
  <c r="O7"/>
  <c r="I7" s="1"/>
  <c r="Q5"/>
  <c r="M5"/>
  <c r="P4"/>
  <c r="L4"/>
  <c r="N5"/>
  <c r="O5"/>
  <c r="I5" s="1"/>
  <c r="N4"/>
  <c r="I9"/>
  <c r="N7" i="8"/>
  <c r="Q7"/>
  <c r="P7"/>
  <c r="O7"/>
  <c r="W7"/>
  <c r="P6"/>
  <c r="Q10"/>
  <c r="V8"/>
  <c r="V6"/>
  <c r="Q6"/>
  <c r="P10"/>
  <c r="N6"/>
  <c r="O10"/>
  <c r="V9"/>
  <c r="W9"/>
  <c r="Q9"/>
  <c r="N9"/>
  <c r="P9"/>
  <c r="O9"/>
  <c r="R9"/>
  <c r="T9" s="1"/>
  <c r="V10"/>
  <c r="N5"/>
  <c r="V5"/>
  <c r="P5"/>
  <c r="O5"/>
  <c r="O4"/>
  <c r="N4"/>
  <c r="W4"/>
  <c r="P4"/>
  <c r="R4"/>
  <c r="T4" s="1"/>
  <c r="M8"/>
  <c r="T10"/>
  <c r="R6"/>
  <c r="T6" s="1"/>
  <c r="R5"/>
  <c r="T5" s="1"/>
  <c r="R7"/>
  <c r="T7" s="1"/>
  <c r="L4" i="6"/>
  <c r="O4" s="1"/>
  <c r="K4"/>
  <c r="N4" s="1"/>
  <c r="W8"/>
  <c r="O8" i="5"/>
  <c r="R8" s="1"/>
  <c r="D8" s="1"/>
  <c r="E8" s="1"/>
  <c r="N10"/>
  <c r="Q10" s="1"/>
  <c r="P10"/>
  <c r="S10" s="1"/>
  <c r="N9"/>
  <c r="Q9" s="1"/>
  <c r="O9"/>
  <c r="R9" s="1"/>
  <c r="D9" s="1"/>
  <c r="E9" s="1"/>
  <c r="D9" i="4"/>
  <c r="E9" s="1"/>
  <c r="T9" s="1"/>
  <c r="N9" s="1"/>
  <c r="D5"/>
  <c r="D6"/>
  <c r="T4"/>
  <c r="Q4" s="1"/>
  <c r="K4" s="1"/>
  <c r="D11"/>
  <c r="T7"/>
  <c r="Q7" s="1"/>
  <c r="K7" s="1"/>
  <c r="T10"/>
  <c r="O10" s="1"/>
  <c r="D4" i="5"/>
  <c r="E4" s="1"/>
  <c r="D6"/>
  <c r="E6" s="1"/>
  <c r="P5"/>
  <c r="S5" s="1"/>
  <c r="P7"/>
  <c r="S7" s="1"/>
  <c r="P7" i="4"/>
  <c r="F7" i="1"/>
  <c r="G7" s="1"/>
  <c r="J5" i="3"/>
  <c r="I5"/>
  <c r="H5"/>
  <c r="H6"/>
  <c r="I6"/>
  <c r="J6"/>
  <c r="H7"/>
  <c r="I7"/>
  <c r="J7"/>
  <c r="H8"/>
  <c r="I8"/>
  <c r="J8"/>
  <c r="H9"/>
  <c r="I9"/>
  <c r="J9"/>
  <c r="H10"/>
  <c r="I10"/>
  <c r="J10"/>
  <c r="P10" s="1"/>
  <c r="J4"/>
  <c r="I4"/>
  <c r="H4"/>
  <c r="R5" i="2"/>
  <c r="K5" s="1"/>
  <c r="R7"/>
  <c r="K7" s="1"/>
  <c r="R8"/>
  <c r="K8" s="1"/>
  <c r="R9"/>
  <c r="K9" s="1"/>
  <c r="R6"/>
  <c r="K6" s="1"/>
  <c r="R4"/>
  <c r="N4" s="1"/>
  <c r="G10" i="1"/>
  <c r="F8"/>
  <c r="H8" s="1"/>
  <c r="F9"/>
  <c r="G9" s="1"/>
  <c r="F10"/>
  <c r="H10" s="1"/>
  <c r="F11"/>
  <c r="G11" s="1"/>
  <c r="F6"/>
  <c r="G6" s="1"/>
  <c r="M4" i="3" l="1"/>
  <c r="P4" s="1"/>
  <c r="Y9" i="6"/>
  <c r="W9" s="1"/>
  <c r="V9"/>
  <c r="Y5"/>
  <c r="W5" s="1"/>
  <c r="V5"/>
  <c r="F7" i="5"/>
  <c r="G7"/>
  <c r="F5"/>
  <c r="G5"/>
  <c r="F6"/>
  <c r="G6"/>
  <c r="F4"/>
  <c r="G4"/>
  <c r="J6" i="8"/>
  <c r="I6" s="1"/>
  <c r="H6" s="1"/>
  <c r="J7" i="7"/>
  <c r="D7" s="1"/>
  <c r="Y10" i="6"/>
  <c r="S8"/>
  <c r="U8"/>
  <c r="M7" i="4"/>
  <c r="D10" i="5"/>
  <c r="E10" s="1"/>
  <c r="F10" s="1"/>
  <c r="Q4" i="6"/>
  <c r="J5" i="8"/>
  <c r="J4"/>
  <c r="H4" i="7"/>
  <c r="J4"/>
  <c r="D4" s="1"/>
  <c r="H5"/>
  <c r="H7"/>
  <c r="J6"/>
  <c r="D6" s="1"/>
  <c r="Q7" i="6"/>
  <c r="Q6"/>
  <c r="E11" i="4"/>
  <c r="T11" s="1"/>
  <c r="X8" i="6"/>
  <c r="D8" s="1"/>
  <c r="R8"/>
  <c r="E6" i="4"/>
  <c r="T6" s="1"/>
  <c r="J5" i="7"/>
  <c r="D5" s="1"/>
  <c r="J8"/>
  <c r="D8" s="1"/>
  <c r="Q8" i="8"/>
  <c r="P8"/>
  <c r="O8"/>
  <c r="J8" s="1"/>
  <c r="N8"/>
  <c r="I4"/>
  <c r="F4" s="1"/>
  <c r="J7"/>
  <c r="J9"/>
  <c r="J10"/>
  <c r="I5"/>
  <c r="H5" s="1"/>
  <c r="L5" i="3"/>
  <c r="O5" s="1"/>
  <c r="Y4" i="6"/>
  <c r="X4" s="1"/>
  <c r="G8" i="5"/>
  <c r="F8"/>
  <c r="G10"/>
  <c r="F9"/>
  <c r="G9"/>
  <c r="T5" i="4"/>
  <c r="Q5" s="1"/>
  <c r="K5" s="1"/>
  <c r="M5"/>
  <c r="P5"/>
  <c r="N7"/>
  <c r="J7" s="1"/>
  <c r="O7"/>
  <c r="S7"/>
  <c r="R7"/>
  <c r="R10"/>
  <c r="N10"/>
  <c r="M10"/>
  <c r="P10"/>
  <c r="S10"/>
  <c r="L10" s="1"/>
  <c r="Q10"/>
  <c r="K10" s="1"/>
  <c r="Q9"/>
  <c r="K9" s="1"/>
  <c r="R8"/>
  <c r="R9"/>
  <c r="S9"/>
  <c r="M9"/>
  <c r="P9"/>
  <c r="O9"/>
  <c r="N4"/>
  <c r="O4"/>
  <c r="M4"/>
  <c r="R4"/>
  <c r="S4"/>
  <c r="P4"/>
  <c r="O8"/>
  <c r="M8"/>
  <c r="S8"/>
  <c r="N8"/>
  <c r="P8"/>
  <c r="P5" i="3"/>
  <c r="P9"/>
  <c r="K5"/>
  <c r="N5" s="1"/>
  <c r="L10"/>
  <c r="O10" s="1"/>
  <c r="K10"/>
  <c r="N10" s="1"/>
  <c r="L8"/>
  <c r="O8" s="1"/>
  <c r="K8"/>
  <c r="N8" s="1"/>
  <c r="K9"/>
  <c r="N9" s="1"/>
  <c r="P7"/>
  <c r="K7"/>
  <c r="N7" s="1"/>
  <c r="P6"/>
  <c r="L6"/>
  <c r="O6" s="1"/>
  <c r="K6"/>
  <c r="N6" s="1"/>
  <c r="Q6" i="2"/>
  <c r="Q8"/>
  <c r="P8"/>
  <c r="M8"/>
  <c r="P7"/>
  <c r="Q7"/>
  <c r="Q5"/>
  <c r="H11" i="1"/>
  <c r="P6" i="2"/>
  <c r="Q9"/>
  <c r="L8"/>
  <c r="M7"/>
  <c r="P5"/>
  <c r="L9"/>
  <c r="M6"/>
  <c r="P9"/>
  <c r="L7"/>
  <c r="M5"/>
  <c r="L6"/>
  <c r="M9"/>
  <c r="L5"/>
  <c r="L4" i="3"/>
  <c r="O4" s="1"/>
  <c r="P8"/>
  <c r="L9"/>
  <c r="O9" s="1"/>
  <c r="L7"/>
  <c r="O7" s="1"/>
  <c r="K4"/>
  <c r="N4" s="1"/>
  <c r="N6" i="2"/>
  <c r="N9"/>
  <c r="N8"/>
  <c r="N7"/>
  <c r="N5"/>
  <c r="O6"/>
  <c r="I6" s="1"/>
  <c r="O9"/>
  <c r="I9" s="1"/>
  <c r="O8"/>
  <c r="I8" s="1"/>
  <c r="O7"/>
  <c r="I7" s="1"/>
  <c r="O5"/>
  <c r="I5" s="1"/>
  <c r="M4"/>
  <c r="P4"/>
  <c r="Q4"/>
  <c r="L4"/>
  <c r="O4"/>
  <c r="I4" s="1"/>
  <c r="K4"/>
  <c r="H7" i="1"/>
  <c r="I7" s="1"/>
  <c r="D7" s="1"/>
  <c r="G8"/>
  <c r="H9"/>
  <c r="I9" s="1"/>
  <c r="D9" s="1"/>
  <c r="I10"/>
  <c r="D10" s="1"/>
  <c r="I8"/>
  <c r="D8" s="1"/>
  <c r="I11"/>
  <c r="D11" s="1"/>
  <c r="H6"/>
  <c r="I6" s="1"/>
  <c r="D6" s="1"/>
  <c r="Q11" i="4" l="1"/>
  <c r="K11" s="1"/>
  <c r="P11"/>
  <c r="N11"/>
  <c r="R11"/>
  <c r="M11"/>
  <c r="O11"/>
  <c r="S11"/>
  <c r="Q6"/>
  <c r="K6" s="1"/>
  <c r="S6"/>
  <c r="R6"/>
  <c r="O6"/>
  <c r="P6"/>
  <c r="G4" i="8"/>
  <c r="D4" s="1"/>
  <c r="T6" i="6"/>
  <c r="R6"/>
  <c r="Y6"/>
  <c r="U6" s="1"/>
  <c r="V6"/>
  <c r="W6"/>
  <c r="X6"/>
  <c r="W10"/>
  <c r="X10"/>
  <c r="S10"/>
  <c r="U10"/>
  <c r="S5"/>
  <c r="U5"/>
  <c r="S9"/>
  <c r="U9"/>
  <c r="M6" i="4"/>
  <c r="N6"/>
  <c r="H4" i="8"/>
  <c r="X7" i="6"/>
  <c r="T7"/>
  <c r="R7"/>
  <c r="Y7"/>
  <c r="U7" s="1"/>
  <c r="W7"/>
  <c r="V7"/>
  <c r="V10"/>
  <c r="R10"/>
  <c r="T10"/>
  <c r="X5"/>
  <c r="R5"/>
  <c r="T5"/>
  <c r="X9"/>
  <c r="R9"/>
  <c r="T9"/>
  <c r="I7" i="8"/>
  <c r="H7" s="1"/>
  <c r="F6"/>
  <c r="G6"/>
  <c r="I8"/>
  <c r="G8" s="1"/>
  <c r="G5"/>
  <c r="F5"/>
  <c r="I9"/>
  <c r="F9"/>
  <c r="H9"/>
  <c r="G9"/>
  <c r="I10"/>
  <c r="H10" s="1"/>
  <c r="D5" i="3"/>
  <c r="T4" i="6"/>
  <c r="S4"/>
  <c r="V4"/>
  <c r="R4"/>
  <c r="U4"/>
  <c r="W4"/>
  <c r="D4" s="1"/>
  <c r="S5" i="4"/>
  <c r="O5"/>
  <c r="R5"/>
  <c r="N5"/>
  <c r="J5" s="1"/>
  <c r="J11"/>
  <c r="L7"/>
  <c r="F7" s="1"/>
  <c r="L8"/>
  <c r="J10"/>
  <c r="F10" s="1"/>
  <c r="L9"/>
  <c r="L4"/>
  <c r="J4"/>
  <c r="L6"/>
  <c r="J9"/>
  <c r="F9" s="1"/>
  <c r="J6"/>
  <c r="F6" s="1"/>
  <c r="J8"/>
  <c r="F8" s="1"/>
  <c r="D10" i="3"/>
  <c r="D8"/>
  <c r="D9"/>
  <c r="D6"/>
  <c r="D7"/>
  <c r="H8" i="2"/>
  <c r="H4"/>
  <c r="J6"/>
  <c r="H6"/>
  <c r="J9"/>
  <c r="H9"/>
  <c r="J8"/>
  <c r="J7"/>
  <c r="H7"/>
  <c r="H5"/>
  <c r="J5"/>
  <c r="J4"/>
  <c r="D4" i="3"/>
  <c r="D9" i="8" l="1"/>
  <c r="D9" i="6"/>
  <c r="D10"/>
  <c r="D6"/>
  <c r="D5"/>
  <c r="S7"/>
  <c r="D7" s="1"/>
  <c r="S6"/>
  <c r="L11" i="4"/>
  <c r="F11" s="1"/>
  <c r="H8" i="8"/>
  <c r="D6"/>
  <c r="F7"/>
  <c r="G7"/>
  <c r="D5"/>
  <c r="F8"/>
  <c r="D8" s="1"/>
  <c r="F10"/>
  <c r="G10"/>
  <c r="F4" i="4"/>
  <c r="L5"/>
  <c r="F5" s="1"/>
  <c r="D8" i="2"/>
  <c r="D4"/>
  <c r="D9"/>
  <c r="D6"/>
  <c r="D7"/>
  <c r="D5"/>
  <c r="D10" i="8" l="1"/>
  <c r="C11" s="1"/>
  <c r="D7"/>
  <c r="L11" l="1"/>
  <c r="S11" s="1"/>
  <c r="U11" s="1"/>
  <c r="K11"/>
  <c r="R11" s="1"/>
  <c r="T11" s="1"/>
  <c r="W11" l="1"/>
  <c r="V11"/>
  <c r="M11"/>
  <c r="O11" l="1"/>
  <c r="P11"/>
  <c r="Q11"/>
  <c r="N11"/>
  <c r="J11" l="1"/>
  <c r="I11" l="1"/>
  <c r="F11" s="1"/>
  <c r="G11"/>
  <c r="D11" s="1"/>
  <c r="H11"/>
</calcChain>
</file>

<file path=xl/sharedStrings.xml><?xml version="1.0" encoding="utf-8"?>
<sst xmlns="http://schemas.openxmlformats.org/spreadsheetml/2006/main" count="76" uniqueCount="37">
  <si>
    <t>Вводим номер           в 16-виде</t>
  </si>
  <si>
    <t>Промежуточные расчеты</t>
  </si>
  <si>
    <t>A1B2C3</t>
  </si>
  <si>
    <t>A1B2C3D4</t>
  </si>
  <si>
    <t>A1B2C3D4E5</t>
  </si>
  <si>
    <t>A1B2C3D4E5F6</t>
  </si>
  <si>
    <t>B7A1B2C3D4E5F6</t>
  </si>
  <si>
    <t>00A1B2C3D4</t>
  </si>
  <si>
    <t>Получаем номер
в 16-виде</t>
  </si>
  <si>
    <t>[0000] 161,45763</t>
  </si>
  <si>
    <t>[00A1] 178,50132</t>
  </si>
  <si>
    <t>[] 161,45763</t>
  </si>
  <si>
    <t>[A1] 178,50132</t>
  </si>
  <si>
    <t>[A1B2] 195,54501</t>
  </si>
  <si>
    <t>Вводим номер
в 10-виде</t>
  </si>
  <si>
    <t>[A1B2C3] 212,58870</t>
  </si>
  <si>
    <t>[B7A1B2C3] 212,58870</t>
  </si>
  <si>
    <t>Вводим
номер телефона</t>
  </si>
  <si>
    <t>Получаем номер
 в текстовом виде</t>
  </si>
  <si>
    <t>Вводим номер  в 10-виде</t>
  </si>
  <si>
    <t>Получаем номер
в 10-виде</t>
  </si>
  <si>
    <t>Вводим номер
в виде текста</t>
  </si>
  <si>
    <t>Получаем номер в тексте</t>
  </si>
  <si>
    <t>[5000] 190,18600</t>
  </si>
  <si>
    <t>[5111] 190,18600</t>
  </si>
  <si>
    <t>[] 005,45999</t>
  </si>
  <si>
    <t>Получаем номер
 в обратной последовательности</t>
  </si>
  <si>
    <t>[2124345] 005,45999</t>
  </si>
  <si>
    <t>A1B2D4E5F7</t>
  </si>
  <si>
    <t>Вводим номер
в текстовом виде</t>
  </si>
  <si>
    <t>A1B2C3A3D4E5</t>
  </si>
  <si>
    <t>[000] 161,45763</t>
  </si>
  <si>
    <t>[2B00] 255,65534</t>
  </si>
  <si>
    <t>41C58B003E</t>
  </si>
  <si>
    <t>3E008BC541</t>
  </si>
  <si>
    <t>6F12530002</t>
  </si>
  <si>
    <t>020053126F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</si>
</sst>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6" fillId="0" borderId="0" xfId="0" applyFont="1"/>
    <xf numFmtId="0" fontId="4" fillId="0" borderId="6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8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0" xfId="0" applyNumberFormat="1"/>
    <xf numFmtId="1" fontId="7" fillId="0" borderId="17" xfId="0" applyNumberFormat="1" applyFont="1" applyBorder="1" applyAlignment="1">
      <alignment horizontal="center" wrapText="1"/>
    </xf>
    <xf numFmtId="1" fontId="4" fillId="0" borderId="18" xfId="0" applyNumberFormat="1" applyFont="1" applyBorder="1"/>
    <xf numFmtId="1" fontId="4" fillId="0" borderId="19" xfId="0" applyNumberFormat="1" applyFont="1" applyBorder="1"/>
    <xf numFmtId="1" fontId="4" fillId="0" borderId="20" xfId="0" applyNumberFormat="1" applyFont="1" applyBorder="1"/>
    <xf numFmtId="0" fontId="0" fillId="0" borderId="0" xfId="0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Border="1"/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1" fontId="4" fillId="0" borderId="24" xfId="0" applyNumberFormat="1" applyFont="1" applyBorder="1"/>
    <xf numFmtId="0" fontId="4" fillId="0" borderId="25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8" fillId="0" borderId="26" xfId="0" applyFont="1" applyBorder="1" applyAlignment="1">
      <alignment horizontal="center" wrapText="1"/>
    </xf>
    <xf numFmtId="1" fontId="4" fillId="0" borderId="18" xfId="0" applyNumberFormat="1" applyFont="1" applyBorder="1" applyAlignment="1">
      <alignment horizontal="right"/>
    </xf>
    <xf numFmtId="1" fontId="5" fillId="0" borderId="0" xfId="0" applyNumberFormat="1" applyFont="1"/>
    <xf numFmtId="1" fontId="4" fillId="0" borderId="24" xfId="0" applyNumberFormat="1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0" fillId="0" borderId="1" xfId="0" applyBorder="1"/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1" fontId="4" fillId="0" borderId="29" xfId="0" applyNumberFormat="1" applyFont="1" applyBorder="1" applyAlignment="1">
      <alignment horizontal="right"/>
    </xf>
    <xf numFmtId="1" fontId="4" fillId="0" borderId="30" xfId="0" applyNumberFormat="1" applyFont="1" applyBorder="1" applyAlignment="1">
      <alignment horizontal="right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I11"/>
  <sheetViews>
    <sheetView workbookViewId="0">
      <selection activeCell="D16" sqref="D16"/>
    </sheetView>
  </sheetViews>
  <sheetFormatPr defaultRowHeight="15"/>
  <cols>
    <col min="3" max="3" width="23.28515625" style="1" customWidth="1"/>
    <col min="4" max="4" width="22.140625" style="1" customWidth="1"/>
    <col min="5" max="5" width="10.85546875" customWidth="1"/>
    <col min="6" max="6" width="8" style="1" customWidth="1"/>
    <col min="7" max="7" width="4.5703125" style="1" customWidth="1"/>
    <col min="8" max="8" width="8.85546875" style="1" customWidth="1"/>
    <col min="9" max="9" width="17.42578125" style="1" customWidth="1"/>
  </cols>
  <sheetData>
    <row r="4" spans="3:9" ht="15.75" thickBot="1"/>
    <row r="5" spans="3:9" s="2" customFormat="1" ht="30.75" thickBot="1">
      <c r="C5" s="13" t="s">
        <v>17</v>
      </c>
      <c r="D5" s="14" t="s">
        <v>22</v>
      </c>
      <c r="F5" s="69" t="s">
        <v>1</v>
      </c>
      <c r="G5" s="70"/>
      <c r="H5" s="70"/>
      <c r="I5" s="71"/>
    </row>
    <row r="6" spans="3:9">
      <c r="C6" s="39">
        <v>79312803823</v>
      </c>
      <c r="D6" s="41" t="str">
        <f>I6</f>
        <v>[0000](128,14371)</v>
      </c>
      <c r="F6" s="39" t="str">
        <f>RIGHT(C6,6)</f>
        <v>803823</v>
      </c>
      <c r="G6" s="4">
        <f t="shared" ref="G6:G11" si="0">HEX2DEC(MID(F6,1,2))</f>
        <v>128</v>
      </c>
      <c r="H6" s="4">
        <f>HEX2DEC(MID(F6,3,4))</f>
        <v>14371</v>
      </c>
      <c r="I6" s="41" t="str">
        <f>"[0000]("&amp;G6&amp;","&amp;H6&amp;")"</f>
        <v>[0000](128,14371)</v>
      </c>
    </row>
    <row r="7" spans="3:9">
      <c r="C7" s="36">
        <v>79118482458</v>
      </c>
      <c r="D7" s="42" t="str">
        <f t="shared" ref="D7:D11" si="1">I7</f>
        <v>[0000](72,9304)</v>
      </c>
      <c r="F7" s="36" t="str">
        <f t="shared" ref="F7:F11" si="2">RIGHT(C7,6)</f>
        <v>482458</v>
      </c>
      <c r="G7" s="3">
        <f t="shared" si="0"/>
        <v>72</v>
      </c>
      <c r="H7" s="3">
        <f t="shared" ref="H7:H11" si="3">HEX2DEC(MID(F7,3,4))</f>
        <v>9304</v>
      </c>
      <c r="I7" s="42" t="str">
        <f t="shared" ref="I7:I11" si="4">"[0000]("&amp;G7&amp;","&amp;H7&amp;")"</f>
        <v>[0000](72,9304)</v>
      </c>
    </row>
    <row r="8" spans="3:9">
      <c r="C8" s="36">
        <v>79118482459</v>
      </c>
      <c r="D8" s="42" t="str">
        <f t="shared" si="1"/>
        <v>[0000](72,9305)</v>
      </c>
      <c r="F8" s="36" t="str">
        <f t="shared" si="2"/>
        <v>482459</v>
      </c>
      <c r="G8" s="3">
        <f t="shared" si="0"/>
        <v>72</v>
      </c>
      <c r="H8" s="3">
        <f t="shared" si="3"/>
        <v>9305</v>
      </c>
      <c r="I8" s="42" t="str">
        <f t="shared" si="4"/>
        <v>[0000](72,9305)</v>
      </c>
    </row>
    <row r="9" spans="3:9">
      <c r="C9" s="36">
        <v>79118482460</v>
      </c>
      <c r="D9" s="42" t="str">
        <f t="shared" si="1"/>
        <v>[0000](72,9312)</v>
      </c>
      <c r="F9" s="36" t="str">
        <f t="shared" si="2"/>
        <v>482460</v>
      </c>
      <c r="G9" s="3">
        <f t="shared" si="0"/>
        <v>72</v>
      </c>
      <c r="H9" s="3">
        <f t="shared" si="3"/>
        <v>9312</v>
      </c>
      <c r="I9" s="42" t="str">
        <f t="shared" si="4"/>
        <v>[0000](72,9312)</v>
      </c>
    </row>
    <row r="10" spans="3:9">
      <c r="C10" s="36">
        <v>79118482461</v>
      </c>
      <c r="D10" s="42" t="str">
        <f t="shared" si="1"/>
        <v>[0000](72,9313)</v>
      </c>
      <c r="F10" s="36" t="str">
        <f t="shared" si="2"/>
        <v>482461</v>
      </c>
      <c r="G10" s="3">
        <f t="shared" si="0"/>
        <v>72</v>
      </c>
      <c r="H10" s="3">
        <f t="shared" si="3"/>
        <v>9313</v>
      </c>
      <c r="I10" s="42" t="str">
        <f t="shared" si="4"/>
        <v>[0000](72,9313)</v>
      </c>
    </row>
    <row r="11" spans="3:9" ht="15.75" thickBot="1">
      <c r="C11" s="37">
        <v>79118482462</v>
      </c>
      <c r="D11" s="43" t="str">
        <f t="shared" si="1"/>
        <v>[0000](72,9314)</v>
      </c>
      <c r="F11" s="37" t="str">
        <f t="shared" si="2"/>
        <v>482462</v>
      </c>
      <c r="G11" s="38">
        <f t="shared" si="0"/>
        <v>72</v>
      </c>
      <c r="H11" s="38">
        <f t="shared" si="3"/>
        <v>9314</v>
      </c>
      <c r="I11" s="43" t="str">
        <f t="shared" si="4"/>
        <v>[0000](72,9314)</v>
      </c>
    </row>
  </sheetData>
  <mergeCells count="1">
    <mergeCell ref="F5:I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C2:G10"/>
  <sheetViews>
    <sheetView workbookViewId="0">
      <selection activeCell="C8" sqref="C8"/>
    </sheetView>
  </sheetViews>
  <sheetFormatPr defaultRowHeight="15"/>
  <cols>
    <col min="3" max="3" width="26.7109375" customWidth="1"/>
    <col min="4" max="4" width="15.7109375" customWidth="1"/>
    <col min="5" max="6" width="23.7109375" customWidth="1"/>
    <col min="7" max="7" width="39.42578125" customWidth="1"/>
  </cols>
  <sheetData>
    <row r="2" spans="3:7" ht="15.75" thickBot="1"/>
    <row r="3" spans="3:7" ht="38.25" thickBot="1">
      <c r="C3" s="8" t="s">
        <v>0</v>
      </c>
      <c r="D3" s="10"/>
      <c r="E3" s="10"/>
      <c r="F3" s="10"/>
      <c r="G3" s="47" t="s">
        <v>20</v>
      </c>
    </row>
    <row r="4" spans="3:7" ht="19.5" thickBot="1">
      <c r="C4" s="18" t="s">
        <v>2</v>
      </c>
      <c r="D4" s="12">
        <f>LEN(C4)</f>
        <v>6</v>
      </c>
      <c r="E4" s="12">
        <f>IF(D4&lt;8,0,MID(C4,1,D4-8))</f>
        <v>0</v>
      </c>
      <c r="F4" s="12" t="str">
        <f>IF(D4&lt;8,C4,MID(C4,D4-7,8))</f>
        <v>A1B2C3</v>
      </c>
      <c r="G4" s="48">
        <f t="shared" ref="G4:G10" si="0">HEX2DEC(E4)*4294967296+HEX2DEC(F4)</f>
        <v>10597059</v>
      </c>
    </row>
    <row r="5" spans="3:7" ht="19.5" thickBot="1">
      <c r="C5" s="18" t="s">
        <v>3</v>
      </c>
      <c r="D5" s="12">
        <f t="shared" ref="D5:D10" si="1">LEN(C5)</f>
        <v>8</v>
      </c>
      <c r="E5" s="12" t="str">
        <f t="shared" ref="E5:E10" si="2">IF(D5&lt;8,0,MID(C5,1,D5-8))</f>
        <v/>
      </c>
      <c r="F5" s="12" t="str">
        <f t="shared" ref="F5:F10" si="3">IF(D5&lt;8,C5,MID(C5,D5-7,8))</f>
        <v>A1B2C3D4</v>
      </c>
      <c r="G5" s="48">
        <f t="shared" si="0"/>
        <v>2712847316</v>
      </c>
    </row>
    <row r="6" spans="3:7" ht="19.5" thickBot="1">
      <c r="C6" s="18" t="s">
        <v>7</v>
      </c>
      <c r="D6" s="12">
        <f t="shared" si="1"/>
        <v>10</v>
      </c>
      <c r="E6" s="12" t="str">
        <f t="shared" si="2"/>
        <v>00</v>
      </c>
      <c r="F6" s="12" t="str">
        <f t="shared" si="3"/>
        <v>A1B2C3D4</v>
      </c>
      <c r="G6" s="48">
        <f t="shared" si="0"/>
        <v>2712847316</v>
      </c>
    </row>
    <row r="7" spans="3:7" ht="19.5" thickBot="1">
      <c r="C7" s="18" t="s">
        <v>30</v>
      </c>
      <c r="D7" s="12">
        <f t="shared" si="1"/>
        <v>12</v>
      </c>
      <c r="E7" s="12" t="str">
        <f t="shared" si="2"/>
        <v>A1B2</v>
      </c>
      <c r="F7" s="12" t="str">
        <f t="shared" si="3"/>
        <v>C3A3D4E5</v>
      </c>
      <c r="G7" s="48">
        <f t="shared" si="0"/>
        <v>177789158544613</v>
      </c>
    </row>
    <row r="8" spans="3:7" ht="19.5" thickBot="1">
      <c r="C8" s="18" t="s">
        <v>5</v>
      </c>
      <c r="D8" s="12">
        <f t="shared" si="1"/>
        <v>12</v>
      </c>
      <c r="E8" s="12" t="str">
        <f t="shared" si="2"/>
        <v>A1B2</v>
      </c>
      <c r="F8" s="12" t="str">
        <f t="shared" si="3"/>
        <v>C3D4E5F6</v>
      </c>
      <c r="G8" s="48">
        <f t="shared" si="0"/>
        <v>177789161760246</v>
      </c>
    </row>
    <row r="9" spans="3:7" ht="19.5" thickBot="1">
      <c r="C9" s="20" t="s">
        <v>6</v>
      </c>
      <c r="D9" s="12">
        <f t="shared" si="1"/>
        <v>14</v>
      </c>
      <c r="E9" s="12" t="str">
        <f t="shared" si="2"/>
        <v>B7A1B2</v>
      </c>
      <c r="F9" s="12" t="str">
        <f t="shared" si="3"/>
        <v>C3D4E5F6</v>
      </c>
      <c r="G9" s="48">
        <f t="shared" si="0"/>
        <v>5.1687709899810296E+16</v>
      </c>
    </row>
    <row r="10" spans="3:7" ht="19.5" thickBot="1">
      <c r="C10" s="20" t="s">
        <v>28</v>
      </c>
      <c r="D10" s="12">
        <f t="shared" si="1"/>
        <v>10</v>
      </c>
      <c r="E10" s="12" t="str">
        <f t="shared" si="2"/>
        <v>A1</v>
      </c>
      <c r="F10" s="12" t="str">
        <f t="shared" si="3"/>
        <v>B2D4E5F7</v>
      </c>
      <c r="G10" s="48">
        <f t="shared" si="0"/>
        <v>694490031607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2:R10"/>
  <sheetViews>
    <sheetView tabSelected="1" workbookViewId="0">
      <selection activeCell="C8" sqref="C8"/>
    </sheetView>
  </sheetViews>
  <sheetFormatPr defaultRowHeight="18.75"/>
  <cols>
    <col min="1" max="2" width="5.85546875" customWidth="1"/>
    <col min="3" max="3" width="23" style="5" customWidth="1"/>
    <col min="4" max="4" width="33.42578125" style="5" customWidth="1"/>
    <col min="5" max="7" width="17.28515625" style="5" customWidth="1"/>
    <col min="8" max="8" width="10" style="11" customWidth="1"/>
    <col min="9" max="9" width="6.28515625" style="6" customWidth="1"/>
    <col min="10" max="10" width="10.140625" style="6" customWidth="1"/>
    <col min="11" max="13" width="3.28515625" style="6" customWidth="1"/>
    <col min="14" max="15" width="2.85546875" style="6" bestFit="1" customWidth="1"/>
    <col min="16" max="16" width="3" style="6" bestFit="1" customWidth="1"/>
    <col min="17" max="17" width="2.85546875" style="6" bestFit="1" customWidth="1"/>
    <col min="18" max="18" width="3" style="6" customWidth="1"/>
  </cols>
  <sheetData>
    <row r="2" spans="3:18" ht="19.5" thickBot="1"/>
    <row r="3" spans="3:18" s="7" customFormat="1" ht="37.5" customHeight="1" thickBot="1">
      <c r="C3" s="8" t="s">
        <v>0</v>
      </c>
      <c r="D3" s="17" t="s">
        <v>18</v>
      </c>
      <c r="E3" s="15"/>
      <c r="F3" s="15"/>
      <c r="G3" s="15"/>
      <c r="H3" s="72" t="s">
        <v>1</v>
      </c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3:18" s="5" customFormat="1">
      <c r="C4" s="18" t="s">
        <v>33</v>
      </c>
      <c r="D4" s="19" t="str">
        <f>H4&amp;" "&amp;I4&amp;","&amp;J4</f>
        <v>[41C5] 139,62</v>
      </c>
      <c r="E4" s="16"/>
      <c r="F4" s="16"/>
      <c r="G4" s="16"/>
      <c r="H4" s="27" t="str">
        <f>IF(HEX2DEC(K4&amp;L4&amp;M4&amp;N4)=0,"","["&amp;K4&amp;L4&amp;M4&amp;N4&amp;"]")</f>
        <v>[41C5]</v>
      </c>
      <c r="I4" s="28">
        <f>HEX2DEC(O4)</f>
        <v>139</v>
      </c>
      <c r="J4" s="28">
        <f>HEX2DEC(P4&amp;Q4)</f>
        <v>62</v>
      </c>
      <c r="K4" s="28" t="str">
        <f>MID($C4,IF($R4-13&gt;0,$R4-13,100),2)</f>
        <v/>
      </c>
      <c r="L4" s="28" t="str">
        <f>MID($C4,IF($R4-11&gt;0,$R4-11,100),2)</f>
        <v/>
      </c>
      <c r="M4" s="28" t="str">
        <f>MID($C4,IF($R4-9&gt;0,$R4-9,100),2)</f>
        <v>41</v>
      </c>
      <c r="N4" s="28" t="str">
        <f>MID($C4,IF($R4-7&gt;0,$R4-7,100),2)</f>
        <v>C5</v>
      </c>
      <c r="O4" s="28" t="str">
        <f>MID($C4,$R4-5,2)</f>
        <v>8B</v>
      </c>
      <c r="P4" s="28" t="str">
        <f>MID($C4,$R4-3,2)</f>
        <v>00</v>
      </c>
      <c r="Q4" s="28" t="str">
        <f>MID($C4,$R4-1,2)</f>
        <v>3E</v>
      </c>
      <c r="R4" s="29">
        <f>LEN(C4)</f>
        <v>10</v>
      </c>
    </row>
    <row r="5" spans="3:18">
      <c r="C5" s="18" t="s">
        <v>34</v>
      </c>
      <c r="D5" s="19" t="str">
        <f t="shared" ref="D5:D9" si="0">H5&amp;" "&amp;I5&amp;","&amp;J5</f>
        <v>[3E00] 139,50497</v>
      </c>
      <c r="E5" s="16"/>
      <c r="F5" s="16"/>
      <c r="G5" s="16"/>
      <c r="H5" s="23" t="str">
        <f t="shared" ref="H5:H9" si="1">IF(HEX2DEC(K5&amp;L5&amp;M5&amp;N5)=0,"","["&amp;K5&amp;L5&amp;M5&amp;N5&amp;"]")</f>
        <v>[3E00]</v>
      </c>
      <c r="I5" s="9">
        <f t="shared" ref="I5:I9" si="2">HEX2DEC(O5)</f>
        <v>139</v>
      </c>
      <c r="J5" s="9">
        <f t="shared" ref="J5:J9" si="3">HEX2DEC(P5&amp;Q5)</f>
        <v>50497</v>
      </c>
      <c r="K5" s="9" t="str">
        <f t="shared" ref="K5:K9" si="4">MID($C5,IF($R5-13&gt;0,$R5-13,100),2)</f>
        <v/>
      </c>
      <c r="L5" s="9" t="str">
        <f t="shared" ref="L5:L9" si="5">MID($C5,IF($R5-11&gt;0,$R5-11,100),2)</f>
        <v/>
      </c>
      <c r="M5" s="9" t="str">
        <f t="shared" ref="M5:M9" si="6">MID($C5,IF($R5-9&gt;0,$R5-9,100),2)</f>
        <v>3E</v>
      </c>
      <c r="N5" s="9" t="str">
        <f t="shared" ref="N5:N9" si="7">MID($C5,IF($R5-7&gt;0,$R5-7,100),2)</f>
        <v>00</v>
      </c>
      <c r="O5" s="9" t="str">
        <f t="shared" ref="O5:O9" si="8">MID($C5,$R5-5,2)</f>
        <v>8B</v>
      </c>
      <c r="P5" s="9" t="str">
        <f t="shared" ref="P5:P9" si="9">MID($C5,$R5-3,2)</f>
        <v>C5</v>
      </c>
      <c r="Q5" s="9" t="str">
        <f t="shared" ref="Q5:Q9" si="10">MID($C5,$R5-1,2)</f>
        <v>41</v>
      </c>
      <c r="R5" s="22">
        <f t="shared" ref="R5:R9" si="11">LEN(C5)</f>
        <v>10</v>
      </c>
    </row>
    <row r="6" spans="3:18">
      <c r="C6" s="18" t="s">
        <v>35</v>
      </c>
      <c r="D6" s="19" t="str">
        <f>H6&amp;" "&amp;I6&amp;","&amp;J6</f>
        <v>[6F12] 83,2</v>
      </c>
      <c r="E6" s="16"/>
      <c r="F6" s="16"/>
      <c r="G6" s="16"/>
      <c r="H6" s="23" t="str">
        <f>IF(HEX2DEC(K6&amp;L6&amp;M6&amp;N6)=0,"","["&amp;K6&amp;L6&amp;M6&amp;N6&amp;"]")</f>
        <v>[6F12]</v>
      </c>
      <c r="I6" s="9">
        <f>HEX2DEC(O6)</f>
        <v>83</v>
      </c>
      <c r="J6" s="9">
        <f>HEX2DEC(P6&amp;Q6)</f>
        <v>2</v>
      </c>
      <c r="K6" s="9" t="str">
        <f>MID($C6,IF($R6-13&gt;0,$R6-13,100),2)</f>
        <v/>
      </c>
      <c r="L6" s="9" t="str">
        <f>MID($C6,IF($R6-11&gt;0,$R6-11,100),2)</f>
        <v/>
      </c>
      <c r="M6" s="9" t="str">
        <f>MID($C6,IF($R6-9&gt;0,$R6-9,100),2)</f>
        <v>6F</v>
      </c>
      <c r="N6" s="9" t="str">
        <f>MID($C6,IF($R6-7&gt;0,$R6-7,100),2)</f>
        <v>12</v>
      </c>
      <c r="O6" s="9" t="str">
        <f>MID($C6,$R6-5,2)</f>
        <v>53</v>
      </c>
      <c r="P6" s="9" t="str">
        <f>MID($C6,$R6-3,2)</f>
        <v>00</v>
      </c>
      <c r="Q6" s="9" t="str">
        <f>MID($C6,$R6-1,2)</f>
        <v>02</v>
      </c>
      <c r="R6" s="22">
        <f>LEN(C6)</f>
        <v>10</v>
      </c>
    </row>
    <row r="7" spans="3:18">
      <c r="C7" s="18" t="s">
        <v>36</v>
      </c>
      <c r="D7" s="19" t="str">
        <f t="shared" si="0"/>
        <v>[0200] 83,4719</v>
      </c>
      <c r="E7" s="16"/>
      <c r="F7" s="16"/>
      <c r="G7" s="16"/>
      <c r="H7" s="23" t="str">
        <f t="shared" si="1"/>
        <v>[0200]</v>
      </c>
      <c r="I7" s="9">
        <f t="shared" si="2"/>
        <v>83</v>
      </c>
      <c r="J7" s="9">
        <f t="shared" si="3"/>
        <v>4719</v>
      </c>
      <c r="K7" s="9" t="str">
        <f t="shared" si="4"/>
        <v/>
      </c>
      <c r="L7" s="9" t="str">
        <f t="shared" si="5"/>
        <v/>
      </c>
      <c r="M7" s="9" t="str">
        <f t="shared" si="6"/>
        <v>02</v>
      </c>
      <c r="N7" s="9" t="str">
        <f t="shared" si="7"/>
        <v>00</v>
      </c>
      <c r="O7" s="9" t="str">
        <f t="shared" si="8"/>
        <v>53</v>
      </c>
      <c r="P7" s="9" t="str">
        <f t="shared" si="9"/>
        <v>12</v>
      </c>
      <c r="Q7" s="9" t="str">
        <f t="shared" si="10"/>
        <v>6F</v>
      </c>
      <c r="R7" s="22">
        <f t="shared" si="11"/>
        <v>10</v>
      </c>
    </row>
    <row r="8" spans="3:18">
      <c r="C8" s="18" t="s">
        <v>5</v>
      </c>
      <c r="D8" s="19" t="str">
        <f t="shared" si="0"/>
        <v>[A1B2C3] 212,58870</v>
      </c>
      <c r="E8" s="16"/>
      <c r="F8" s="16"/>
      <c r="G8" s="16"/>
      <c r="H8" s="23" t="str">
        <f t="shared" si="1"/>
        <v>[A1B2C3]</v>
      </c>
      <c r="I8" s="9">
        <f t="shared" si="2"/>
        <v>212</v>
      </c>
      <c r="J8" s="9">
        <f t="shared" si="3"/>
        <v>58870</v>
      </c>
      <c r="K8" s="9" t="str">
        <f t="shared" si="4"/>
        <v/>
      </c>
      <c r="L8" s="9" t="str">
        <f t="shared" si="5"/>
        <v>A1</v>
      </c>
      <c r="M8" s="9" t="str">
        <f t="shared" si="6"/>
        <v>B2</v>
      </c>
      <c r="N8" s="9" t="str">
        <f t="shared" si="7"/>
        <v>C3</v>
      </c>
      <c r="O8" s="9" t="str">
        <f t="shared" si="8"/>
        <v>D4</v>
      </c>
      <c r="P8" s="9" t="str">
        <f t="shared" si="9"/>
        <v>E5</v>
      </c>
      <c r="Q8" s="9" t="str">
        <f t="shared" si="10"/>
        <v>F6</v>
      </c>
      <c r="R8" s="22">
        <f t="shared" si="11"/>
        <v>12</v>
      </c>
    </row>
    <row r="9" spans="3:18" ht="19.5" thickBot="1">
      <c r="C9" s="20" t="s">
        <v>6</v>
      </c>
      <c r="D9" s="21" t="str">
        <f t="shared" si="0"/>
        <v>[B7A1B2C3] 212,58870</v>
      </c>
      <c r="E9" s="16"/>
      <c r="F9" s="16"/>
      <c r="G9" s="16"/>
      <c r="H9" s="24" t="str">
        <f t="shared" si="1"/>
        <v>[B7A1B2C3]</v>
      </c>
      <c r="I9" s="25">
        <f t="shared" si="2"/>
        <v>212</v>
      </c>
      <c r="J9" s="25">
        <f t="shared" si="3"/>
        <v>58870</v>
      </c>
      <c r="K9" s="25" t="str">
        <f t="shared" si="4"/>
        <v>B7</v>
      </c>
      <c r="L9" s="25" t="str">
        <f t="shared" si="5"/>
        <v>A1</v>
      </c>
      <c r="M9" s="25" t="str">
        <f t="shared" si="6"/>
        <v>B2</v>
      </c>
      <c r="N9" s="25" t="str">
        <f t="shared" si="7"/>
        <v>C3</v>
      </c>
      <c r="O9" s="25" t="str">
        <f t="shared" si="8"/>
        <v>D4</v>
      </c>
      <c r="P9" s="25" t="str">
        <f t="shared" si="9"/>
        <v>E5</v>
      </c>
      <c r="Q9" s="25" t="str">
        <f t="shared" si="10"/>
        <v>F6</v>
      </c>
      <c r="R9" s="26">
        <f t="shared" si="11"/>
        <v>14</v>
      </c>
    </row>
    <row r="10" spans="3:18">
      <c r="E10" s="40"/>
      <c r="F10" s="40"/>
      <c r="G10" s="40"/>
    </row>
  </sheetData>
  <mergeCells count="1">
    <mergeCell ref="H3:R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2:P10"/>
  <sheetViews>
    <sheetView workbookViewId="0">
      <selection activeCell="C5" sqref="C5"/>
    </sheetView>
  </sheetViews>
  <sheetFormatPr defaultRowHeight="15"/>
  <cols>
    <col min="1" max="1" width="6.140625" customWidth="1"/>
    <col min="2" max="2" width="6" customWidth="1"/>
    <col min="3" max="3" width="29.28515625" customWidth="1"/>
    <col min="4" max="4" width="29.5703125" customWidth="1"/>
    <col min="5" max="7" width="13.28515625" customWidth="1"/>
    <col min="8" max="10" width="4.140625" style="1" customWidth="1"/>
    <col min="11" max="11" width="10.42578125" customWidth="1"/>
    <col min="12" max="12" width="7" customWidth="1"/>
    <col min="13" max="13" width="11.140625" customWidth="1"/>
    <col min="14" max="14" width="10.42578125" customWidth="1"/>
    <col min="20" max="20" width="9.140625" customWidth="1"/>
  </cols>
  <sheetData>
    <row r="2" spans="3:16" ht="15.75" thickBot="1"/>
    <row r="3" spans="3:16" ht="38.25" customHeight="1" thickBot="1">
      <c r="C3" s="8" t="s">
        <v>29</v>
      </c>
      <c r="D3" s="17" t="s">
        <v>8</v>
      </c>
      <c r="E3" s="15"/>
      <c r="F3" s="15"/>
      <c r="G3" s="15"/>
      <c r="H3" s="75" t="s">
        <v>1</v>
      </c>
      <c r="I3" s="76"/>
      <c r="J3" s="76"/>
      <c r="K3" s="76"/>
      <c r="L3" s="76"/>
      <c r="M3" s="76"/>
      <c r="N3" s="76"/>
      <c r="O3" s="76"/>
      <c r="P3" s="77"/>
    </row>
    <row r="4" spans="3:16" ht="18.75">
      <c r="C4" s="18" t="s">
        <v>32</v>
      </c>
      <c r="D4" s="19" t="str">
        <f>N4&amp;O4&amp;P4</f>
        <v>2B00FFFFFE</v>
      </c>
      <c r="E4" s="16"/>
      <c r="F4" s="16"/>
      <c r="G4" s="16"/>
      <c r="H4" s="39">
        <f>FIND("[",C4,1)</f>
        <v>1</v>
      </c>
      <c r="I4" s="4">
        <f>FIND("]",C4,1)</f>
        <v>6</v>
      </c>
      <c r="J4" s="4">
        <f>FIND(",",C4,1)</f>
        <v>11</v>
      </c>
      <c r="K4" s="28" t="str">
        <f>MID($C4,H4+1,I4-H4-1)</f>
        <v>2B00</v>
      </c>
      <c r="L4" s="28" t="str">
        <f>MID($C4,I4+1,J4-I4-1)</f>
        <v xml:space="preserve"> 255</v>
      </c>
      <c r="M4" s="28" t="str">
        <f>MID($C4,J4+1,J4-I4+1)</f>
        <v>65534</v>
      </c>
      <c r="N4" s="28" t="str">
        <f>UPPER(K4)</f>
        <v>2B00</v>
      </c>
      <c r="O4" s="28" t="str">
        <f>DEC2HEX(L4,2)</f>
        <v>FF</v>
      </c>
      <c r="P4" s="29" t="str">
        <f>DEC2HEX(M4,4)</f>
        <v>FFFE</v>
      </c>
    </row>
    <row r="5" spans="3:16" ht="18.75">
      <c r="C5" s="18" t="s">
        <v>31</v>
      </c>
      <c r="D5" s="19" t="str">
        <f>N5&amp;O5&amp;P5</f>
        <v>000A1B2C3</v>
      </c>
      <c r="E5" s="16"/>
      <c r="F5" s="16"/>
      <c r="G5" s="16"/>
      <c r="H5" s="36">
        <f>FIND("[",C5,1)</f>
        <v>1</v>
      </c>
      <c r="I5" s="3">
        <f>FIND("]",C5,1)</f>
        <v>5</v>
      </c>
      <c r="J5" s="3">
        <f>FIND(",",C5,1)</f>
        <v>10</v>
      </c>
      <c r="K5" s="9" t="str">
        <f>MID($C5,H5+1,I5-H5-1)</f>
        <v>000</v>
      </c>
      <c r="L5" s="9" t="str">
        <f>MID($C5,I5+1,J5-I5-1)</f>
        <v xml:space="preserve"> 161</v>
      </c>
      <c r="M5" s="28" t="str">
        <f t="shared" ref="M5:M10" si="0">MID($C5,J5+1,J5-I5+1)</f>
        <v>45763</v>
      </c>
      <c r="N5" s="9" t="str">
        <f>UPPER(K5)</f>
        <v>000</v>
      </c>
      <c r="O5" s="9" t="str">
        <f>DEC2HEX(L5,2)</f>
        <v>A1</v>
      </c>
      <c r="P5" s="22" t="str">
        <f>DEC2HEX(M5,4)</f>
        <v>B2C3</v>
      </c>
    </row>
    <row r="6" spans="3:16" ht="18.75">
      <c r="C6" s="18" t="s">
        <v>12</v>
      </c>
      <c r="D6" s="19" t="str">
        <f t="shared" ref="D6:D10" si="1">N6&amp;O6&amp;P6</f>
        <v>A1B2C3D4</v>
      </c>
      <c r="E6" s="16"/>
      <c r="F6" s="16"/>
      <c r="G6" s="16"/>
      <c r="H6" s="36">
        <f t="shared" ref="H6:H10" si="2">FIND("[",C6,1)</f>
        <v>1</v>
      </c>
      <c r="I6" s="3">
        <f t="shared" ref="I6:I10" si="3">FIND("]",C6,1)</f>
        <v>4</v>
      </c>
      <c r="J6" s="3">
        <f t="shared" ref="J6:J10" si="4">FIND(",",C6,1)</f>
        <v>9</v>
      </c>
      <c r="K6" s="9" t="str">
        <f t="shared" ref="K6:K10" si="5">MID($C6,H6+1,I6-H6-1)</f>
        <v>A1</v>
      </c>
      <c r="L6" s="9" t="str">
        <f t="shared" ref="L6:L10" si="6">MID($C6,I6+1,J6-I6-1)</f>
        <v xml:space="preserve"> 178</v>
      </c>
      <c r="M6" s="28" t="str">
        <f t="shared" si="0"/>
        <v>50132</v>
      </c>
      <c r="N6" s="9" t="str">
        <f t="shared" ref="N6:N10" si="7">UPPER(K6)</f>
        <v>A1</v>
      </c>
      <c r="O6" s="9" t="str">
        <f t="shared" ref="O6:O10" si="8">DEC2HEX(L6,2)</f>
        <v>B2</v>
      </c>
      <c r="P6" s="22" t="str">
        <f t="shared" ref="P6:P10" si="9">DEC2HEX(M6,4)</f>
        <v>C3D4</v>
      </c>
    </row>
    <row r="7" spans="3:16" ht="18.75">
      <c r="C7" s="18" t="s">
        <v>10</v>
      </c>
      <c r="D7" s="19" t="str">
        <f t="shared" si="1"/>
        <v>00A1B2C3D4</v>
      </c>
      <c r="E7" s="16"/>
      <c r="F7" s="16"/>
      <c r="G7" s="16"/>
      <c r="H7" s="36">
        <f t="shared" si="2"/>
        <v>1</v>
      </c>
      <c r="I7" s="3">
        <f t="shared" si="3"/>
        <v>6</v>
      </c>
      <c r="J7" s="3">
        <f t="shared" si="4"/>
        <v>11</v>
      </c>
      <c r="K7" s="9" t="str">
        <f t="shared" si="5"/>
        <v>00A1</v>
      </c>
      <c r="L7" s="9" t="str">
        <f t="shared" si="6"/>
        <v xml:space="preserve"> 178</v>
      </c>
      <c r="M7" s="28" t="str">
        <f t="shared" si="0"/>
        <v>50132</v>
      </c>
      <c r="N7" s="9" t="str">
        <f t="shared" si="7"/>
        <v>00A1</v>
      </c>
      <c r="O7" s="9" t="str">
        <f t="shared" si="8"/>
        <v>B2</v>
      </c>
      <c r="P7" s="22" t="str">
        <f t="shared" si="9"/>
        <v>C3D4</v>
      </c>
    </row>
    <row r="8" spans="3:16" ht="18.75">
      <c r="C8" s="18" t="s">
        <v>13</v>
      </c>
      <c r="D8" s="19" t="str">
        <f t="shared" si="1"/>
        <v>A1B2C3D4E5</v>
      </c>
      <c r="E8" s="16"/>
      <c r="F8" s="16"/>
      <c r="G8" s="16"/>
      <c r="H8" s="36">
        <f t="shared" si="2"/>
        <v>1</v>
      </c>
      <c r="I8" s="3">
        <f t="shared" si="3"/>
        <v>6</v>
      </c>
      <c r="J8" s="3">
        <f t="shared" si="4"/>
        <v>11</v>
      </c>
      <c r="K8" s="9" t="str">
        <f t="shared" si="5"/>
        <v>A1B2</v>
      </c>
      <c r="L8" s="9" t="str">
        <f t="shared" si="6"/>
        <v xml:space="preserve"> 195</v>
      </c>
      <c r="M8" s="28" t="str">
        <f t="shared" si="0"/>
        <v>54501</v>
      </c>
      <c r="N8" s="9" t="str">
        <f t="shared" si="7"/>
        <v>A1B2</v>
      </c>
      <c r="O8" s="9" t="str">
        <f t="shared" si="8"/>
        <v>C3</v>
      </c>
      <c r="P8" s="22" t="str">
        <f t="shared" si="9"/>
        <v>D4E5</v>
      </c>
    </row>
    <row r="9" spans="3:16" ht="18.75">
      <c r="C9" s="18" t="s">
        <v>15</v>
      </c>
      <c r="D9" s="19" t="str">
        <f t="shared" si="1"/>
        <v>A1B2C3D4E5F6</v>
      </c>
      <c r="E9" s="16"/>
      <c r="F9" s="16"/>
      <c r="G9" s="16"/>
      <c r="H9" s="36">
        <f t="shared" si="2"/>
        <v>1</v>
      </c>
      <c r="I9" s="3">
        <f t="shared" si="3"/>
        <v>8</v>
      </c>
      <c r="J9" s="3">
        <f t="shared" si="4"/>
        <v>13</v>
      </c>
      <c r="K9" s="9" t="str">
        <f t="shared" si="5"/>
        <v>A1B2C3</v>
      </c>
      <c r="L9" s="9" t="str">
        <f t="shared" si="6"/>
        <v xml:space="preserve"> 212</v>
      </c>
      <c r="M9" s="28" t="str">
        <f t="shared" si="0"/>
        <v>58870</v>
      </c>
      <c r="N9" s="9" t="str">
        <f t="shared" si="7"/>
        <v>A1B2C3</v>
      </c>
      <c r="O9" s="9" t="str">
        <f t="shared" si="8"/>
        <v>D4</v>
      </c>
      <c r="P9" s="22" t="str">
        <f t="shared" si="9"/>
        <v>E5F6</v>
      </c>
    </row>
    <row r="10" spans="3:16" ht="19.5" thickBot="1">
      <c r="C10" s="20" t="s">
        <v>16</v>
      </c>
      <c r="D10" s="21" t="str">
        <f t="shared" si="1"/>
        <v>B7A1B2C3D4E5F6</v>
      </c>
      <c r="E10" s="16"/>
      <c r="F10" s="16"/>
      <c r="G10" s="16"/>
      <c r="H10" s="37">
        <f t="shared" si="2"/>
        <v>1</v>
      </c>
      <c r="I10" s="38">
        <f t="shared" si="3"/>
        <v>10</v>
      </c>
      <c r="J10" s="38">
        <f t="shared" si="4"/>
        <v>15</v>
      </c>
      <c r="K10" s="25" t="str">
        <f t="shared" si="5"/>
        <v>B7A1B2C3</v>
      </c>
      <c r="L10" s="25" t="str">
        <f t="shared" si="6"/>
        <v xml:space="preserve"> 212</v>
      </c>
      <c r="M10" s="28" t="str">
        <f t="shared" si="0"/>
        <v>58870</v>
      </c>
      <c r="N10" s="25" t="str">
        <f t="shared" si="7"/>
        <v>B7A1B2C3</v>
      </c>
      <c r="O10" s="25" t="str">
        <f t="shared" si="8"/>
        <v>D4</v>
      </c>
      <c r="P10" s="26" t="str">
        <f t="shared" si="9"/>
        <v>E5F6</v>
      </c>
    </row>
  </sheetData>
  <mergeCells count="1">
    <mergeCell ref="H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T15"/>
  <sheetViews>
    <sheetView workbookViewId="0">
      <selection activeCell="B3" sqref="B3:F11"/>
    </sheetView>
  </sheetViews>
  <sheetFormatPr defaultRowHeight="18.75"/>
  <cols>
    <col min="1" max="1" width="5.85546875" customWidth="1"/>
    <col min="2" max="2" width="29.5703125" style="30" customWidth="1"/>
    <col min="3" max="3" width="31.7109375" style="30" hidden="1" customWidth="1"/>
    <col min="4" max="4" width="34.28515625" style="30" hidden="1" customWidth="1"/>
    <col min="5" max="5" width="24.7109375" style="5" hidden="1" customWidth="1"/>
    <col min="6" max="6" width="33.42578125" style="5" customWidth="1"/>
    <col min="7" max="8" width="10.85546875" style="5" customWidth="1"/>
    <col min="9" max="9" width="6.7109375" style="5" customWidth="1"/>
    <col min="10" max="10" width="10" style="11" customWidth="1"/>
    <col min="11" max="11" width="8.7109375" style="6" customWidth="1"/>
    <col min="12" max="12" width="13.28515625" style="6" customWidth="1"/>
    <col min="13" max="15" width="3.28515625" style="6" customWidth="1"/>
    <col min="16" max="17" width="2.85546875" style="6" bestFit="1" customWidth="1"/>
    <col min="18" max="18" width="3" style="6" bestFit="1" customWidth="1"/>
    <col min="19" max="19" width="2.85546875" style="6" bestFit="1" customWidth="1"/>
    <col min="20" max="20" width="3" style="6" customWidth="1"/>
  </cols>
  <sheetData>
    <row r="2" spans="2:20" ht="19.5" thickBot="1"/>
    <row r="3" spans="2:20" s="7" customFormat="1" ht="37.5" customHeight="1" thickBot="1">
      <c r="B3" s="31" t="s">
        <v>19</v>
      </c>
      <c r="C3" s="31"/>
      <c r="D3" s="31"/>
      <c r="E3" s="8" t="s">
        <v>0</v>
      </c>
      <c r="F3" s="47" t="s">
        <v>18</v>
      </c>
      <c r="G3" s="15"/>
      <c r="H3" s="15"/>
      <c r="I3" s="15"/>
      <c r="J3" s="72" t="s">
        <v>1</v>
      </c>
      <c r="K3" s="73"/>
      <c r="L3" s="73"/>
      <c r="M3" s="73"/>
      <c r="N3" s="73"/>
      <c r="O3" s="73"/>
      <c r="P3" s="73"/>
      <c r="Q3" s="73"/>
      <c r="R3" s="73"/>
      <c r="S3" s="73"/>
      <c r="T3" s="74"/>
    </row>
    <row r="4" spans="2:20" s="5" customFormat="1">
      <c r="B4" s="32">
        <v>1234567</v>
      </c>
      <c r="C4" s="44">
        <f>TRUNC(IF(B4&lt;4294967296,0,B4/4294967296))</f>
        <v>0</v>
      </c>
      <c r="D4" s="44">
        <f>B4-(4294967296*C4)</f>
        <v>1234567</v>
      </c>
      <c r="E4" s="50" t="str">
        <f t="shared" ref="E4:E10" si="0">DEC2HEX(C4)&amp;DEC2HEX(D4,8)</f>
        <v>00012D687</v>
      </c>
      <c r="F4" s="51" t="str">
        <f t="shared" ref="F4:F11" si="1">J4&amp;" "&amp;K4&amp;","&amp;L4</f>
        <v xml:space="preserve"> 18,54919</v>
      </c>
      <c r="G4" s="16"/>
      <c r="H4" s="16"/>
      <c r="I4" s="16"/>
      <c r="J4" s="27" t="str">
        <f>IF(HEX2DEC(M4&amp;N4&amp;O4&amp;P4)=0,"","["&amp;M4&amp;N4&amp;O4&amp;P4&amp;"]")</f>
        <v/>
      </c>
      <c r="K4" s="28">
        <f>HEX2DEC(Q4)</f>
        <v>18</v>
      </c>
      <c r="L4" s="28">
        <f>HEX2DEC(R4&amp;S4)</f>
        <v>54919</v>
      </c>
      <c r="M4" s="28" t="str">
        <f>MID($E4,IF($T4-13&gt;0,$T4-13,100),2)</f>
        <v/>
      </c>
      <c r="N4" s="28" t="str">
        <f>MID($E4,IF($T4-11&gt;0,$T4-11,100),2)</f>
        <v/>
      </c>
      <c r="O4" s="28" t="str">
        <f>MID($E4,IF($T4-9&gt;0,$T4-9,100),2)</f>
        <v/>
      </c>
      <c r="P4" s="28" t="str">
        <f>MID($E4,IF($T4-7&gt;0,$T4-7,100),2)</f>
        <v>00</v>
      </c>
      <c r="Q4" s="28" t="str">
        <f>MID($E4,$T4-5,2)</f>
        <v>12</v>
      </c>
      <c r="R4" s="28" t="str">
        <f>MID($E4,$T4-3,2)</f>
        <v>D6</v>
      </c>
      <c r="S4" s="28" t="str">
        <f>MID($E4,$T4-1,2)</f>
        <v>87</v>
      </c>
      <c r="T4" s="29">
        <f>LEN(E4)</f>
        <v>9</v>
      </c>
    </row>
    <row r="5" spans="2:20">
      <c r="B5" s="33">
        <v>12345678</v>
      </c>
      <c r="C5" s="44">
        <f t="shared" ref="C5:C11" si="2">TRUNC(IF(B5&lt;4294967296,0,B5/4294967296))</f>
        <v>0</v>
      </c>
      <c r="D5" s="44">
        <f t="shared" ref="D5:D11" si="3">B5-(4294967296*C5)</f>
        <v>12345678</v>
      </c>
      <c r="E5" s="50" t="str">
        <f t="shared" si="0"/>
        <v>000BC614E</v>
      </c>
      <c r="F5" s="52" t="str">
        <f t="shared" si="1"/>
        <v xml:space="preserve"> 188,24910</v>
      </c>
      <c r="G5" s="16"/>
      <c r="H5" s="16"/>
      <c r="I5" s="16"/>
      <c r="J5" s="23" t="str">
        <f t="shared" ref="J5:J11" si="4">IF(HEX2DEC(M5&amp;N5&amp;O5&amp;P5)=0,"","["&amp;M5&amp;N5&amp;O5&amp;P5&amp;"]")</f>
        <v/>
      </c>
      <c r="K5" s="9">
        <f t="shared" ref="K5:K11" si="5">HEX2DEC(Q5)</f>
        <v>188</v>
      </c>
      <c r="L5" s="9">
        <f t="shared" ref="L5:L11" si="6">HEX2DEC(R5&amp;S5)</f>
        <v>24910</v>
      </c>
      <c r="M5" s="9" t="str">
        <f t="shared" ref="M5:M11" si="7">MID($E5,IF($T5-13&gt;0,$T5-13,100),2)</f>
        <v/>
      </c>
      <c r="N5" s="9" t="str">
        <f t="shared" ref="N5:N11" si="8">MID($E5,IF($T5-11&gt;0,$T5-11,100),2)</f>
        <v/>
      </c>
      <c r="O5" s="9" t="str">
        <f t="shared" ref="O5:O11" si="9">MID($E5,IF($T5-9&gt;0,$T5-9,100),2)</f>
        <v/>
      </c>
      <c r="P5" s="9" t="str">
        <f t="shared" ref="P5:P11" si="10">MID($E5,IF($T5-7&gt;0,$T5-7,100),2)</f>
        <v>00</v>
      </c>
      <c r="Q5" s="9" t="str">
        <f t="shared" ref="Q5:Q11" si="11">MID($E5,$T5-5,2)</f>
        <v>BC</v>
      </c>
      <c r="R5" s="9" t="str">
        <f t="shared" ref="R5:R11" si="12">MID($E5,$T5-3,2)</f>
        <v>61</v>
      </c>
      <c r="S5" s="9" t="str">
        <f t="shared" ref="S5:S11" si="13">MID($E5,$T5-1,2)</f>
        <v>4E</v>
      </c>
      <c r="T5" s="22">
        <f t="shared" ref="T5:T11" si="14">LEN(E5)</f>
        <v>9</v>
      </c>
    </row>
    <row r="6" spans="2:20">
      <c r="B6" s="33">
        <v>123456789</v>
      </c>
      <c r="C6" s="44">
        <f t="shared" si="2"/>
        <v>0</v>
      </c>
      <c r="D6" s="44">
        <f t="shared" si="3"/>
        <v>123456789</v>
      </c>
      <c r="E6" s="50" t="str">
        <f t="shared" si="0"/>
        <v>0075BCD15</v>
      </c>
      <c r="F6" s="52" t="str">
        <f t="shared" si="1"/>
        <v>[07] 91,52501</v>
      </c>
      <c r="G6" s="16"/>
      <c r="H6" s="16"/>
      <c r="I6" s="16"/>
      <c r="J6" s="23" t="str">
        <f>IF(HEX2DEC(M6&amp;N6&amp;O6&amp;P6)=0,"","["&amp;M6&amp;N6&amp;O6&amp;P6&amp;"]")</f>
        <v>[07]</v>
      </c>
      <c r="K6" s="9">
        <f>HEX2DEC(Q6)</f>
        <v>91</v>
      </c>
      <c r="L6" s="9">
        <f>HEX2DEC(R6&amp;S6)</f>
        <v>52501</v>
      </c>
      <c r="M6" s="9" t="str">
        <f>MID($E6,IF($T6-13&gt;0,$T6-13,100),2)</f>
        <v/>
      </c>
      <c r="N6" s="9" t="str">
        <f>MID($E6,IF($T6-11&gt;0,$T6-11,100),2)</f>
        <v/>
      </c>
      <c r="O6" s="9" t="str">
        <f>MID($E6,IF($T6-9&gt;0,$T6-9,100),2)</f>
        <v/>
      </c>
      <c r="P6" s="9" t="str">
        <f>MID($E6,IF($T6-7&gt;0,$T6-7,100),2)</f>
        <v>07</v>
      </c>
      <c r="Q6" s="9" t="str">
        <f>MID($E6,$T6-5,2)</f>
        <v>5B</v>
      </c>
      <c r="R6" s="9" t="str">
        <f>MID($E6,$T6-3,2)</f>
        <v>CD</v>
      </c>
      <c r="S6" s="9" t="str">
        <f>MID($E6,$T6-1,2)</f>
        <v>15</v>
      </c>
      <c r="T6" s="22">
        <f>LEN(E6)</f>
        <v>9</v>
      </c>
    </row>
    <row r="7" spans="2:20">
      <c r="B7" s="33">
        <v>1234567891</v>
      </c>
      <c r="C7" s="44">
        <f t="shared" si="2"/>
        <v>0</v>
      </c>
      <c r="D7" s="44">
        <f t="shared" si="3"/>
        <v>1234567891</v>
      </c>
      <c r="E7" s="50" t="str">
        <f t="shared" si="0"/>
        <v>0499602D3</v>
      </c>
      <c r="F7" s="52" t="str">
        <f t="shared" si="1"/>
        <v>[49] 150,723</v>
      </c>
      <c r="G7" s="16"/>
      <c r="H7" s="16"/>
      <c r="I7" s="16"/>
      <c r="J7" s="23" t="str">
        <f t="shared" si="4"/>
        <v>[49]</v>
      </c>
      <c r="K7" s="9">
        <f t="shared" si="5"/>
        <v>150</v>
      </c>
      <c r="L7" s="9">
        <f t="shared" si="6"/>
        <v>723</v>
      </c>
      <c r="M7" s="9" t="str">
        <f t="shared" si="7"/>
        <v/>
      </c>
      <c r="N7" s="9" t="str">
        <f t="shared" si="8"/>
        <v/>
      </c>
      <c r="O7" s="9" t="str">
        <f t="shared" si="9"/>
        <v/>
      </c>
      <c r="P7" s="9" t="str">
        <f t="shared" si="10"/>
        <v>49</v>
      </c>
      <c r="Q7" s="9" t="str">
        <f t="shared" si="11"/>
        <v>96</v>
      </c>
      <c r="R7" s="9" t="str">
        <f t="shared" si="12"/>
        <v>02</v>
      </c>
      <c r="S7" s="9" t="str">
        <f t="shared" si="13"/>
        <v>D3</v>
      </c>
      <c r="T7" s="22">
        <f t="shared" si="14"/>
        <v>9</v>
      </c>
    </row>
    <row r="8" spans="2:20">
      <c r="B8" s="33">
        <v>12345678912</v>
      </c>
      <c r="C8" s="44">
        <f t="shared" si="2"/>
        <v>2</v>
      </c>
      <c r="D8" s="44">
        <f t="shared" si="3"/>
        <v>3755744320</v>
      </c>
      <c r="E8" s="50" t="str">
        <f t="shared" si="0"/>
        <v>2DFDC1C40</v>
      </c>
      <c r="F8" s="52" t="str">
        <f t="shared" si="1"/>
        <v>[DF] 220,7232</v>
      </c>
      <c r="G8" s="16"/>
      <c r="H8" s="16"/>
      <c r="I8" s="16"/>
      <c r="J8" s="23" t="str">
        <f t="shared" si="4"/>
        <v>[DF]</v>
      </c>
      <c r="K8" s="9">
        <f t="shared" si="5"/>
        <v>220</v>
      </c>
      <c r="L8" s="9">
        <f t="shared" si="6"/>
        <v>7232</v>
      </c>
      <c r="M8" s="9" t="str">
        <f t="shared" si="7"/>
        <v/>
      </c>
      <c r="N8" s="9" t="str">
        <f t="shared" si="8"/>
        <v/>
      </c>
      <c r="O8" s="9" t="str">
        <f t="shared" si="9"/>
        <v/>
      </c>
      <c r="P8" s="9" t="str">
        <f t="shared" si="10"/>
        <v>DF</v>
      </c>
      <c r="Q8" s="9" t="str">
        <f t="shared" si="11"/>
        <v>DC</v>
      </c>
      <c r="R8" s="9" t="str">
        <f t="shared" si="12"/>
        <v>1C</v>
      </c>
      <c r="S8" s="9" t="str">
        <f t="shared" si="13"/>
        <v>40</v>
      </c>
      <c r="T8" s="22">
        <f t="shared" si="14"/>
        <v>9</v>
      </c>
    </row>
    <row r="9" spans="2:20">
      <c r="B9" s="33">
        <v>123456789123</v>
      </c>
      <c r="C9" s="44">
        <f t="shared" si="2"/>
        <v>28</v>
      </c>
      <c r="D9" s="44">
        <f t="shared" si="3"/>
        <v>3197704835</v>
      </c>
      <c r="E9" s="50" t="str">
        <f t="shared" si="0"/>
        <v>1CBE991A83</v>
      </c>
      <c r="F9" s="52" t="str">
        <f t="shared" si="1"/>
        <v>[1CBE] 153,6787</v>
      </c>
      <c r="G9" s="16"/>
      <c r="H9" s="16"/>
      <c r="I9" s="16"/>
      <c r="J9" s="23" t="str">
        <f t="shared" ref="J9:J10" si="15">IF(HEX2DEC(M9&amp;N9&amp;O9&amp;P9)=0,"","["&amp;M9&amp;N9&amp;O9&amp;P9&amp;"]")</f>
        <v>[1CBE]</v>
      </c>
      <c r="K9" s="9">
        <f t="shared" ref="K9:K10" si="16">HEX2DEC(Q9)</f>
        <v>153</v>
      </c>
      <c r="L9" s="9">
        <f t="shared" ref="L9:L10" si="17">HEX2DEC(R9&amp;S9)</f>
        <v>6787</v>
      </c>
      <c r="M9" s="9" t="str">
        <f t="shared" si="7"/>
        <v/>
      </c>
      <c r="N9" s="9" t="str">
        <f t="shared" si="8"/>
        <v/>
      </c>
      <c r="O9" s="9" t="str">
        <f t="shared" si="9"/>
        <v>1C</v>
      </c>
      <c r="P9" s="9" t="str">
        <f t="shared" si="10"/>
        <v>BE</v>
      </c>
      <c r="Q9" s="9" t="str">
        <f t="shared" si="11"/>
        <v>99</v>
      </c>
      <c r="R9" s="9" t="str">
        <f t="shared" si="12"/>
        <v>1A</v>
      </c>
      <c r="S9" s="9" t="str">
        <f t="shared" si="13"/>
        <v>83</v>
      </c>
      <c r="T9" s="22">
        <f t="shared" ref="T9:T10" si="18">LEN(E9)</f>
        <v>10</v>
      </c>
    </row>
    <row r="10" spans="2:20">
      <c r="B10" s="33">
        <v>348190034088</v>
      </c>
      <c r="C10" s="44">
        <f t="shared" si="2"/>
        <v>81</v>
      </c>
      <c r="D10" s="44">
        <f t="shared" si="3"/>
        <v>297683112</v>
      </c>
      <c r="E10" s="50" t="str">
        <f t="shared" si="0"/>
        <v>5111BE48A8</v>
      </c>
      <c r="F10" s="52" t="str">
        <f t="shared" si="1"/>
        <v>[5111] 190,18600</v>
      </c>
      <c r="G10" s="16"/>
      <c r="H10" s="16"/>
      <c r="I10" s="16"/>
      <c r="J10" s="23" t="str">
        <f t="shared" si="15"/>
        <v>[5111]</v>
      </c>
      <c r="K10" s="9">
        <f t="shared" si="16"/>
        <v>190</v>
      </c>
      <c r="L10" s="9">
        <f t="shared" si="17"/>
        <v>18600</v>
      </c>
      <c r="M10" s="9" t="str">
        <f t="shared" si="7"/>
        <v/>
      </c>
      <c r="N10" s="9" t="str">
        <f t="shared" si="8"/>
        <v/>
      </c>
      <c r="O10" s="9" t="str">
        <f t="shared" si="9"/>
        <v>51</v>
      </c>
      <c r="P10" s="9" t="str">
        <f t="shared" si="10"/>
        <v>11</v>
      </c>
      <c r="Q10" s="9" t="str">
        <f t="shared" si="11"/>
        <v>BE</v>
      </c>
      <c r="R10" s="9" t="str">
        <f t="shared" si="12"/>
        <v>48</v>
      </c>
      <c r="S10" s="9" t="str">
        <f t="shared" si="13"/>
        <v>A8</v>
      </c>
      <c r="T10" s="22">
        <f t="shared" si="18"/>
        <v>10</v>
      </c>
    </row>
    <row r="11" spans="2:20" ht="19.5" thickBot="1">
      <c r="B11" s="34">
        <v>343609854120</v>
      </c>
      <c r="C11" s="44">
        <f t="shared" si="2"/>
        <v>80</v>
      </c>
      <c r="D11" s="44">
        <f t="shared" si="3"/>
        <v>12470440</v>
      </c>
      <c r="E11" s="50" t="str">
        <f>DEC2HEX(C11)&amp;DEC2HEX(D11,8)</f>
        <v>5000BE48A8</v>
      </c>
      <c r="F11" s="53" t="str">
        <f t="shared" si="1"/>
        <v>[5000] 190,18600</v>
      </c>
      <c r="G11" s="16"/>
      <c r="H11" s="16"/>
      <c r="I11" s="16"/>
      <c r="J11" s="24" t="str">
        <f t="shared" si="4"/>
        <v>[5000]</v>
      </c>
      <c r="K11" s="25">
        <f t="shared" si="5"/>
        <v>190</v>
      </c>
      <c r="L11" s="25">
        <f t="shared" si="6"/>
        <v>18600</v>
      </c>
      <c r="M11" s="25" t="str">
        <f t="shared" si="7"/>
        <v/>
      </c>
      <c r="N11" s="25" t="str">
        <f t="shared" si="8"/>
        <v/>
      </c>
      <c r="O11" s="25" t="str">
        <f t="shared" si="9"/>
        <v>50</v>
      </c>
      <c r="P11" s="25" t="str">
        <f t="shared" si="10"/>
        <v>00</v>
      </c>
      <c r="Q11" s="25" t="str">
        <f t="shared" si="11"/>
        <v>BE</v>
      </c>
      <c r="R11" s="25" t="str">
        <f t="shared" si="12"/>
        <v>48</v>
      </c>
      <c r="S11" s="25" t="str">
        <f t="shared" si="13"/>
        <v>A8</v>
      </c>
      <c r="T11" s="26">
        <f t="shared" si="14"/>
        <v>10</v>
      </c>
    </row>
    <row r="13" spans="2:20">
      <c r="B13" s="5"/>
      <c r="C13" s="5"/>
      <c r="D13" s="5"/>
      <c r="E13" s="11"/>
      <c r="F13" s="6"/>
      <c r="G13" s="6"/>
      <c r="H13" s="6"/>
      <c r="I13" s="6"/>
      <c r="J13" s="6"/>
      <c r="P13"/>
      <c r="Q13"/>
      <c r="R13"/>
      <c r="S13"/>
      <c r="T13"/>
    </row>
    <row r="14" spans="2:20">
      <c r="B14" s="49"/>
      <c r="C14" s="5"/>
      <c r="D14" s="5"/>
      <c r="E14" s="11"/>
      <c r="F14" s="6"/>
      <c r="G14" s="6"/>
      <c r="H14" s="6"/>
      <c r="I14" s="6"/>
      <c r="J14" s="6"/>
      <c r="P14"/>
      <c r="Q14"/>
      <c r="R14"/>
      <c r="S14"/>
      <c r="T14"/>
    </row>
    <row r="15" spans="2:20">
      <c r="B15" s="49"/>
      <c r="C15" s="5"/>
      <c r="D15" s="5"/>
      <c r="E15" s="11"/>
      <c r="F15" s="6"/>
      <c r="G15" s="6"/>
      <c r="H15" s="6"/>
      <c r="I15" s="6"/>
      <c r="J15" s="6"/>
      <c r="P15"/>
      <c r="Q15"/>
      <c r="R15"/>
      <c r="S15"/>
      <c r="T15"/>
    </row>
  </sheetData>
  <mergeCells count="1">
    <mergeCell ref="J3:T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2:S14"/>
  <sheetViews>
    <sheetView topLeftCell="B1" workbookViewId="0">
      <selection activeCell="H14" sqref="H14"/>
    </sheetView>
  </sheetViews>
  <sheetFormatPr defaultRowHeight="15"/>
  <cols>
    <col min="1" max="1" width="6.140625" customWidth="1"/>
    <col min="2" max="2" width="14" customWidth="1"/>
    <col min="3" max="3" width="32.5703125" customWidth="1"/>
    <col min="4" max="4" width="25.140625" hidden="1" customWidth="1"/>
    <col min="5" max="5" width="18.5703125" hidden="1" customWidth="1"/>
    <col min="6" max="6" width="28" hidden="1" customWidth="1"/>
    <col min="7" max="7" width="29.7109375" hidden="1" customWidth="1"/>
    <col min="8" max="8" width="37.28515625" style="35" customWidth="1"/>
    <col min="9" max="9" width="5.42578125" style="35" customWidth="1"/>
    <col min="10" max="10" width="7.28515625" style="35" customWidth="1"/>
    <col min="11" max="13" width="4.140625" style="1" customWidth="1"/>
    <col min="14" max="14" width="14.85546875" customWidth="1"/>
    <col min="15" max="15" width="7" customWidth="1"/>
    <col min="16" max="16" width="11.140625" customWidth="1"/>
    <col min="17" max="17" width="10.42578125" customWidth="1"/>
    <col min="23" max="23" width="9.140625" customWidth="1"/>
  </cols>
  <sheetData>
    <row r="2" spans="3:19" ht="15.75" thickBot="1"/>
    <row r="3" spans="3:19" ht="38.25" customHeight="1" thickBot="1">
      <c r="C3" s="8" t="s">
        <v>21</v>
      </c>
      <c r="D3" s="10" t="s">
        <v>8</v>
      </c>
      <c r="E3" s="10"/>
      <c r="F3" s="10"/>
      <c r="G3" s="10"/>
      <c r="H3" s="47" t="s">
        <v>20</v>
      </c>
      <c r="I3" s="15"/>
      <c r="J3" s="15"/>
      <c r="K3" s="75" t="s">
        <v>1</v>
      </c>
      <c r="L3" s="76"/>
      <c r="M3" s="76"/>
      <c r="N3" s="76"/>
      <c r="O3" s="76"/>
      <c r="P3" s="76"/>
      <c r="Q3" s="76"/>
      <c r="R3" s="76"/>
      <c r="S3" s="77"/>
    </row>
    <row r="4" spans="3:19" ht="19.5" thickBot="1">
      <c r="C4" s="18" t="s">
        <v>11</v>
      </c>
      <c r="D4" s="12" t="str">
        <f>Q4&amp;R4&amp;S4</f>
        <v>A1B2C3</v>
      </c>
      <c r="E4" s="12">
        <f>LEN(D4)</f>
        <v>6</v>
      </c>
      <c r="F4" s="12">
        <f>IF(E4&lt;8,0,MID(D4,1,E4-8))</f>
        <v>0</v>
      </c>
      <c r="G4" s="12" t="str">
        <f>IF(E4&lt;8,D4,MID(D4,E4-7,8))</f>
        <v>A1B2C3</v>
      </c>
      <c r="H4" s="48">
        <f>HEX2DEC(F4)*4294967296+HEX2DEC(G4)</f>
        <v>10597059</v>
      </c>
      <c r="I4" s="16"/>
      <c r="J4" s="16"/>
      <c r="K4" s="39">
        <f>FIND("[",C4,1)</f>
        <v>1</v>
      </c>
      <c r="L4" s="4">
        <f>FIND("]",C4,1)</f>
        <v>2</v>
      </c>
      <c r="M4" s="4">
        <f>FIND(",",C4,1)</f>
        <v>7</v>
      </c>
      <c r="N4" s="28" t="str">
        <f>MID($C4,K4+1,L4-K4-1)</f>
        <v/>
      </c>
      <c r="O4" s="28" t="str">
        <f>MID($C4,L4+1,M4-L4-1)</f>
        <v xml:space="preserve"> 161</v>
      </c>
      <c r="P4" s="28" t="str">
        <f>MID($C4,M4+1,M4-L4)</f>
        <v>45763</v>
      </c>
      <c r="Q4" s="28" t="str">
        <f>UPPER(N4)</f>
        <v/>
      </c>
      <c r="R4" s="28" t="str">
        <f>DEC2HEX(O4,2)</f>
        <v>A1</v>
      </c>
      <c r="S4" s="29" t="str">
        <f>DEC2HEX(P4,4)</f>
        <v>B2C3</v>
      </c>
    </row>
    <row r="5" spans="3:19" ht="19.5" thickBot="1">
      <c r="C5" s="18" t="s">
        <v>9</v>
      </c>
      <c r="D5" s="12" t="str">
        <f>Q5&amp;R5&amp;S5</f>
        <v>0000A1B2C3</v>
      </c>
      <c r="E5" s="12">
        <f t="shared" ref="E5:E10" si="0">LEN(D5)</f>
        <v>10</v>
      </c>
      <c r="F5" s="12" t="str">
        <f t="shared" ref="F5:F10" si="1">IF(E5&lt;8,0,MID(D5,1,E5-8))</f>
        <v>00</v>
      </c>
      <c r="G5" s="12" t="str">
        <f t="shared" ref="G5:G10" si="2">IF(E5&lt;8,D5,MID(D5,E5-7,8))</f>
        <v>00A1B2C3</v>
      </c>
      <c r="H5" s="48">
        <f t="shared" ref="H5:H10" si="3">HEX2DEC(F5)*4294967296+HEX2DEC(G5)</f>
        <v>10597059</v>
      </c>
      <c r="I5" s="16"/>
      <c r="J5" s="16"/>
      <c r="K5" s="36">
        <f>FIND("[",C5,1)</f>
        <v>1</v>
      </c>
      <c r="L5" s="3">
        <f>FIND("]",C5,1)</f>
        <v>6</v>
      </c>
      <c r="M5" s="3">
        <f>FIND(",",C5,1)</f>
        <v>11</v>
      </c>
      <c r="N5" s="9" t="str">
        <f>MID($C5,K5+1,L5-K5-1)</f>
        <v>0000</v>
      </c>
      <c r="O5" s="9" t="str">
        <f>MID($C5,L5+1,M5-L5-1)</f>
        <v xml:space="preserve"> 161</v>
      </c>
      <c r="P5" s="9" t="str">
        <f>MID($C5,M5+1,M5-L5)</f>
        <v>45763</v>
      </c>
      <c r="Q5" s="9" t="str">
        <f>UPPER(N5)</f>
        <v>0000</v>
      </c>
      <c r="R5" s="9" t="str">
        <f>DEC2HEX(O5,2)</f>
        <v>A1</v>
      </c>
      <c r="S5" s="22" t="str">
        <f>DEC2HEX(P5,4)</f>
        <v>B2C3</v>
      </c>
    </row>
    <row r="6" spans="3:19" ht="19.5" thickBot="1">
      <c r="C6" s="18" t="s">
        <v>12</v>
      </c>
      <c r="D6" s="12" t="str">
        <f t="shared" ref="D6:D10" si="4">Q6&amp;R6&amp;S6</f>
        <v>A1B2C3D4</v>
      </c>
      <c r="E6" s="12">
        <f t="shared" si="0"/>
        <v>8</v>
      </c>
      <c r="F6" s="12" t="str">
        <f t="shared" si="1"/>
        <v/>
      </c>
      <c r="G6" s="12" t="str">
        <f t="shared" si="2"/>
        <v>A1B2C3D4</v>
      </c>
      <c r="H6" s="48">
        <f t="shared" si="3"/>
        <v>2712847316</v>
      </c>
      <c r="I6" s="16"/>
      <c r="J6" s="16"/>
      <c r="K6" s="36">
        <f t="shared" ref="K6:K10" si="5">FIND("[",C6,1)</f>
        <v>1</v>
      </c>
      <c r="L6" s="3">
        <f t="shared" ref="L6:L10" si="6">FIND("]",C6,1)</f>
        <v>4</v>
      </c>
      <c r="M6" s="3">
        <f t="shared" ref="M6:M10" si="7">FIND(",",C6,1)</f>
        <v>9</v>
      </c>
      <c r="N6" s="9" t="str">
        <f t="shared" ref="N6:O10" si="8">MID($C6,K6+1,L6-K6-1)</f>
        <v>A1</v>
      </c>
      <c r="O6" s="9" t="str">
        <f t="shared" si="8"/>
        <v xml:space="preserve"> 178</v>
      </c>
      <c r="P6" s="9" t="str">
        <f t="shared" ref="P6:P10" si="9">MID($C6,M6+1,M6-L6)</f>
        <v>50132</v>
      </c>
      <c r="Q6" s="9" t="str">
        <f t="shared" ref="Q6:Q10" si="10">UPPER(N6)</f>
        <v>A1</v>
      </c>
      <c r="R6" s="9" t="str">
        <f t="shared" ref="R6:R10" si="11">DEC2HEX(O6,2)</f>
        <v>B2</v>
      </c>
      <c r="S6" s="22" t="str">
        <f t="shared" ref="S6:S10" si="12">DEC2HEX(P6,4)</f>
        <v>C3D4</v>
      </c>
    </row>
    <row r="7" spans="3:19" ht="19.5" thickBot="1">
      <c r="C7" s="18" t="s">
        <v>10</v>
      </c>
      <c r="D7" s="12" t="str">
        <f t="shared" si="4"/>
        <v>00A1B2C3D4</v>
      </c>
      <c r="E7" s="12">
        <f t="shared" si="0"/>
        <v>10</v>
      </c>
      <c r="F7" s="12" t="str">
        <f t="shared" si="1"/>
        <v>00</v>
      </c>
      <c r="G7" s="12" t="str">
        <f t="shared" si="2"/>
        <v>A1B2C3D4</v>
      </c>
      <c r="H7" s="48">
        <f t="shared" si="3"/>
        <v>2712847316</v>
      </c>
      <c r="I7" s="16"/>
      <c r="J7" s="16"/>
      <c r="K7" s="36">
        <f t="shared" si="5"/>
        <v>1</v>
      </c>
      <c r="L7" s="3">
        <f t="shared" si="6"/>
        <v>6</v>
      </c>
      <c r="M7" s="3">
        <f t="shared" si="7"/>
        <v>11</v>
      </c>
      <c r="N7" s="9" t="str">
        <f t="shared" si="8"/>
        <v>00A1</v>
      </c>
      <c r="O7" s="9" t="str">
        <f t="shared" si="8"/>
        <v xml:space="preserve"> 178</v>
      </c>
      <c r="P7" s="9" t="str">
        <f t="shared" si="9"/>
        <v>50132</v>
      </c>
      <c r="Q7" s="9" t="str">
        <f t="shared" si="10"/>
        <v>00A1</v>
      </c>
      <c r="R7" s="9" t="str">
        <f t="shared" si="11"/>
        <v>B2</v>
      </c>
      <c r="S7" s="22" t="str">
        <f t="shared" si="12"/>
        <v>C3D4</v>
      </c>
    </row>
    <row r="8" spans="3:19" ht="19.5" thickBot="1">
      <c r="C8" s="18" t="s">
        <v>24</v>
      </c>
      <c r="D8" s="12" t="str">
        <f t="shared" si="4"/>
        <v>5111BE48A8</v>
      </c>
      <c r="E8" s="12">
        <f t="shared" si="0"/>
        <v>10</v>
      </c>
      <c r="F8" s="12" t="str">
        <f t="shared" si="1"/>
        <v>51</v>
      </c>
      <c r="G8" s="12" t="str">
        <f t="shared" si="2"/>
        <v>11BE48A8</v>
      </c>
      <c r="H8" s="48">
        <f t="shared" si="3"/>
        <v>348190034088</v>
      </c>
      <c r="I8" s="16"/>
      <c r="J8" s="16"/>
      <c r="K8" s="36">
        <f t="shared" si="5"/>
        <v>1</v>
      </c>
      <c r="L8" s="3">
        <f t="shared" si="6"/>
        <v>6</v>
      </c>
      <c r="M8" s="3">
        <f t="shared" si="7"/>
        <v>11</v>
      </c>
      <c r="N8" s="9" t="str">
        <f t="shared" si="8"/>
        <v>5111</v>
      </c>
      <c r="O8" s="9" t="str">
        <f t="shared" si="8"/>
        <v xml:space="preserve"> 190</v>
      </c>
      <c r="P8" s="9" t="str">
        <f t="shared" si="9"/>
        <v>18600</v>
      </c>
      <c r="Q8" s="9" t="str">
        <f t="shared" si="10"/>
        <v>5111</v>
      </c>
      <c r="R8" s="9" t="str">
        <f t="shared" si="11"/>
        <v>BE</v>
      </c>
      <c r="S8" s="22" t="str">
        <f t="shared" si="12"/>
        <v>48A8</v>
      </c>
    </row>
    <row r="9" spans="3:19" ht="19.5" thickBot="1">
      <c r="C9" s="18" t="s">
        <v>15</v>
      </c>
      <c r="D9" s="12" t="str">
        <f t="shared" si="4"/>
        <v>A1B2C3D4E5F6</v>
      </c>
      <c r="E9" s="12">
        <f t="shared" si="0"/>
        <v>12</v>
      </c>
      <c r="F9" s="12" t="str">
        <f t="shared" si="1"/>
        <v>A1B2</v>
      </c>
      <c r="G9" s="12" t="str">
        <f t="shared" si="2"/>
        <v>C3D4E5F6</v>
      </c>
      <c r="H9" s="48">
        <f t="shared" si="3"/>
        <v>177789161760246</v>
      </c>
      <c r="I9" s="16"/>
      <c r="J9" s="16"/>
      <c r="K9" s="36">
        <f t="shared" si="5"/>
        <v>1</v>
      </c>
      <c r="L9" s="3">
        <f t="shared" si="6"/>
        <v>8</v>
      </c>
      <c r="M9" s="3">
        <f t="shared" si="7"/>
        <v>13</v>
      </c>
      <c r="N9" s="9" t="str">
        <f t="shared" si="8"/>
        <v>A1B2C3</v>
      </c>
      <c r="O9" s="9" t="str">
        <f t="shared" si="8"/>
        <v xml:space="preserve"> 212</v>
      </c>
      <c r="P9" s="9" t="str">
        <f t="shared" si="9"/>
        <v>58870</v>
      </c>
      <c r="Q9" s="9" t="str">
        <f t="shared" si="10"/>
        <v>A1B2C3</v>
      </c>
      <c r="R9" s="9" t="str">
        <f t="shared" si="11"/>
        <v>D4</v>
      </c>
      <c r="S9" s="22" t="str">
        <f t="shared" si="12"/>
        <v>E5F6</v>
      </c>
    </row>
    <row r="10" spans="3:19" ht="19.5" thickBot="1">
      <c r="C10" s="20" t="s">
        <v>23</v>
      </c>
      <c r="D10" s="45" t="str">
        <f t="shared" si="4"/>
        <v>5000BE48A8</v>
      </c>
      <c r="E10" s="45">
        <f t="shared" si="0"/>
        <v>10</v>
      </c>
      <c r="F10" s="45" t="str">
        <f t="shared" si="1"/>
        <v>50</v>
      </c>
      <c r="G10" s="45" t="str">
        <f t="shared" si="2"/>
        <v>00BE48A8</v>
      </c>
      <c r="H10" s="48">
        <f t="shared" si="3"/>
        <v>343609854120</v>
      </c>
      <c r="I10" s="16"/>
      <c r="J10" s="16"/>
      <c r="K10" s="37">
        <f t="shared" si="5"/>
        <v>1</v>
      </c>
      <c r="L10" s="38">
        <f t="shared" si="6"/>
        <v>6</v>
      </c>
      <c r="M10" s="38">
        <f t="shared" si="7"/>
        <v>11</v>
      </c>
      <c r="N10" s="25" t="str">
        <f t="shared" si="8"/>
        <v>5000</v>
      </c>
      <c r="O10" s="25" t="str">
        <f t="shared" si="8"/>
        <v xml:space="preserve"> 190</v>
      </c>
      <c r="P10" s="25" t="str">
        <f t="shared" si="9"/>
        <v>18600</v>
      </c>
      <c r="Q10" s="25" t="str">
        <f t="shared" si="10"/>
        <v>5000</v>
      </c>
      <c r="R10" s="25" t="str">
        <f t="shared" si="11"/>
        <v>BE</v>
      </c>
      <c r="S10" s="26" t="str">
        <f t="shared" si="12"/>
        <v>48A8</v>
      </c>
    </row>
    <row r="12" spans="3:19" ht="18.75">
      <c r="F12" s="46"/>
      <c r="G12" s="46"/>
    </row>
    <row r="14" spans="3:19">
      <c r="G14" s="30"/>
    </row>
  </sheetData>
  <mergeCells count="1">
    <mergeCell ref="K3:S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2:Y10"/>
  <sheetViews>
    <sheetView topLeftCell="C1" workbookViewId="0">
      <selection activeCell="N15" sqref="N15"/>
    </sheetView>
  </sheetViews>
  <sheetFormatPr defaultRowHeight="15"/>
  <cols>
    <col min="1" max="1" width="6.140625" customWidth="1"/>
    <col min="2" max="2" width="6" customWidth="1"/>
    <col min="3" max="3" width="29.28515625" customWidth="1"/>
    <col min="4" max="4" width="29.5703125" customWidth="1"/>
    <col min="5" max="7" width="13.28515625" customWidth="1"/>
    <col min="8" max="10" width="4.140625" style="1" customWidth="1"/>
    <col min="11" max="11" width="10.42578125" customWidth="1"/>
    <col min="12" max="12" width="7" customWidth="1"/>
    <col min="13" max="13" width="11.140625" customWidth="1"/>
    <col min="14" max="14" width="10.42578125" customWidth="1"/>
    <col min="17" max="17" width="24.7109375" customWidth="1"/>
    <col min="20" max="20" width="9.140625" customWidth="1"/>
  </cols>
  <sheetData>
    <row r="2" spans="3:25" ht="15.75" thickBot="1"/>
    <row r="3" spans="3:25" ht="38.25" customHeight="1" thickBot="1">
      <c r="C3" s="8" t="s">
        <v>14</v>
      </c>
      <c r="D3" s="17" t="s">
        <v>8</v>
      </c>
      <c r="E3" s="15"/>
      <c r="F3" s="15"/>
      <c r="G3" s="15"/>
      <c r="H3" s="78" t="s">
        <v>1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3:25" ht="18.75">
      <c r="C4" s="18" t="s">
        <v>25</v>
      </c>
      <c r="D4" s="19" t="str">
        <f>X4&amp;W4&amp;V4&amp;U4&amp;T4&amp;S4</f>
        <v>AFB305000000</v>
      </c>
      <c r="E4" s="16"/>
      <c r="F4" s="16"/>
      <c r="G4" s="16"/>
      <c r="H4" s="3">
        <f>FIND("[",C4,1)</f>
        <v>1</v>
      </c>
      <c r="I4" s="3">
        <f>FIND("]",C4,1)</f>
        <v>2</v>
      </c>
      <c r="J4" s="3">
        <f>FIND(",",C4,1)</f>
        <v>7</v>
      </c>
      <c r="K4" s="9" t="str">
        <f>MID($C4,H4+1,I4-H4-1)</f>
        <v/>
      </c>
      <c r="L4" s="9" t="str">
        <f>MID($C4,I4+1,J4-I4-1)</f>
        <v xml:space="preserve"> 005</v>
      </c>
      <c r="M4" s="9" t="str">
        <f>MID($C4,J4+1,J4-I4)</f>
        <v>45999</v>
      </c>
      <c r="N4" s="9" t="str">
        <f>UPPER(K4)</f>
        <v/>
      </c>
      <c r="O4" s="9" t="str">
        <f>DEC2HEX(L4,2)</f>
        <v>05</v>
      </c>
      <c r="P4" s="9" t="str">
        <f>DEC2HEX(M4,4)</f>
        <v>B3AF</v>
      </c>
      <c r="Q4" s="54" t="str">
        <f>N4&amp;O4&amp;P4</f>
        <v>05B3AF</v>
      </c>
      <c r="R4" s="9" t="str">
        <f>IF(MID($Q4,IF($Y4-13&gt;0,$Y4-13,100),2)="","00",MID($Q4,IF($Y4-13&gt;0,$Y4-13,100),2))</f>
        <v>00</v>
      </c>
      <c r="S4" s="9" t="str">
        <f>IF(MID($Q4,IF($Y4-11&gt;0,$Y4-11,100),2)="","00",MID($Q4,IF($Y4-11&gt;0,$Y4-11,100),2))</f>
        <v>00</v>
      </c>
      <c r="T4" s="9" t="str">
        <f>IF(MID($Q4,IF($Y4-9&gt;0,$Y4-9,100),2)="","00",MID($Q4,IF($Y4-9&gt;0,$Y4-9,100),2))</f>
        <v>00</v>
      </c>
      <c r="U4" s="9" t="str">
        <f>IF(MID($Q4,IF($Y4-7&gt;0,$Y4-7,100),2)="","00",MID($Q4,IF($Y4-7&gt;0,$Y4-7,100),2))</f>
        <v>00</v>
      </c>
      <c r="V4" s="9" t="str">
        <f>MID($Q4,IF($Y4-5&gt;0,$Y4-5,100),2)</f>
        <v>05</v>
      </c>
      <c r="W4" s="9" t="str">
        <f>MID($Q4,IF($Y4-3&gt;0,$Y4-3,100),2)</f>
        <v>B3</v>
      </c>
      <c r="X4" s="9" t="str">
        <f>MID($Q4,IF($Y4-1&gt;0,$Y4-1,100),2)</f>
        <v>AF</v>
      </c>
      <c r="Y4" s="9">
        <f>LEN(Q4)</f>
        <v>6</v>
      </c>
    </row>
    <row r="5" spans="3:25" ht="18.75">
      <c r="C5" s="18" t="s">
        <v>9</v>
      </c>
      <c r="D5" s="19" t="str">
        <f t="shared" ref="D5:D10" si="0">X5&amp;W5&amp;V5&amp;U5&amp;T5&amp;S5</f>
        <v>C3B2A1000000</v>
      </c>
      <c r="E5" s="16"/>
      <c r="F5" s="16"/>
      <c r="G5" s="16"/>
      <c r="H5" s="3">
        <f>FIND("[",C5,1)</f>
        <v>1</v>
      </c>
      <c r="I5" s="3">
        <f>FIND("]",C5,1)</f>
        <v>6</v>
      </c>
      <c r="J5" s="3">
        <f>FIND(",",C5,1)</f>
        <v>11</v>
      </c>
      <c r="K5" s="9" t="str">
        <f>MID($C5,H5+1,I5-H5-1)</f>
        <v>0000</v>
      </c>
      <c r="L5" s="9" t="str">
        <f>MID($C5,I5+1,J5-I5-1)</f>
        <v xml:space="preserve"> 161</v>
      </c>
      <c r="M5" s="9" t="str">
        <f>MID($C5,J5+1,J5-I5)</f>
        <v>45763</v>
      </c>
      <c r="N5" s="9" t="str">
        <f>UPPER(K5)</f>
        <v>0000</v>
      </c>
      <c r="O5" s="9" t="str">
        <f>DEC2HEX(L5,2)</f>
        <v>A1</v>
      </c>
      <c r="P5" s="9" t="str">
        <f>DEC2HEX(M5,4)</f>
        <v>B2C3</v>
      </c>
      <c r="Q5" s="54" t="str">
        <f t="shared" ref="Q5:Q10" si="1">N5&amp;O5&amp;P5</f>
        <v>0000A1B2C3</v>
      </c>
      <c r="R5" s="9" t="str">
        <f t="shared" ref="R5:R10" si="2">IF(MID($Q5,IF($Y5-13&gt;0,$Y5-13,100),2)="","00",MID($Q5,IF($Y5-13&gt;0,$Y5-13,100),2))</f>
        <v>00</v>
      </c>
      <c r="S5" s="9" t="str">
        <f t="shared" ref="S5:S10" si="3">IF(MID($Q5,IF($Y5-11&gt;0,$Y5-11,100),2)="","00",MID($Q5,IF($Y5-11&gt;0,$Y5-11,100),2))</f>
        <v>00</v>
      </c>
      <c r="T5" s="9" t="str">
        <f t="shared" ref="T5:T10" si="4">IF(MID($Q5,IF($Y5-9&gt;0,$Y5-9,100),2)="","00",MID($Q5,IF($Y5-9&gt;0,$Y5-9,100),2))</f>
        <v>00</v>
      </c>
      <c r="U5" s="9" t="str">
        <f t="shared" ref="U5:U10" si="5">IF(MID($Q5,IF($Y5-7&gt;0,$Y5-7,100),2)="","00",MID($Q5,IF($Y5-7&gt;0,$Y5-7,100),2))</f>
        <v>00</v>
      </c>
      <c r="V5" s="9" t="str">
        <f t="shared" ref="V5:V10" si="6">MID($Q5,IF($Y5-5&gt;0,$Y5-5,100),2)</f>
        <v>A1</v>
      </c>
      <c r="W5" s="9" t="str">
        <f t="shared" ref="W5:W10" si="7">MID($Q5,IF($Y5-3&gt;0,$Y5-3,100),2)</f>
        <v>B2</v>
      </c>
      <c r="X5" s="9" t="str">
        <f t="shared" ref="X5:X10" si="8">MID($Q5,IF($Y5-1&gt;0,$Y5-1,100),2)</f>
        <v>C3</v>
      </c>
      <c r="Y5" s="9">
        <f t="shared" ref="Y5:Y10" si="9">LEN(Q5)</f>
        <v>10</v>
      </c>
    </row>
    <row r="6" spans="3:25" ht="18.75">
      <c r="C6" s="18" t="s">
        <v>12</v>
      </c>
      <c r="D6" s="19" t="str">
        <f t="shared" si="0"/>
        <v>D4C3B2A10000</v>
      </c>
      <c r="E6" s="16"/>
      <c r="F6" s="16"/>
      <c r="G6" s="16"/>
      <c r="H6" s="3">
        <f t="shared" ref="H6:H10" si="10">FIND("[",C6,1)</f>
        <v>1</v>
      </c>
      <c r="I6" s="3">
        <f t="shared" ref="I6:I10" si="11">FIND("]",C6,1)</f>
        <v>4</v>
      </c>
      <c r="J6" s="3">
        <f t="shared" ref="J6:J10" si="12">FIND(",",C6,1)</f>
        <v>9</v>
      </c>
      <c r="K6" s="9" t="str">
        <f t="shared" ref="K6:L10" si="13">MID($C6,H6+1,I6-H6-1)</f>
        <v>A1</v>
      </c>
      <c r="L6" s="9" t="str">
        <f t="shared" si="13"/>
        <v xml:space="preserve"> 178</v>
      </c>
      <c r="M6" s="9" t="str">
        <f t="shared" ref="M6:M10" si="14">MID($C6,J6+1,J6-I6)</f>
        <v>50132</v>
      </c>
      <c r="N6" s="9" t="str">
        <f t="shared" ref="N6:N10" si="15">UPPER(K6)</f>
        <v>A1</v>
      </c>
      <c r="O6" s="9" t="str">
        <f t="shared" ref="O6:O10" si="16">DEC2HEX(L6,2)</f>
        <v>B2</v>
      </c>
      <c r="P6" s="9" t="str">
        <f t="shared" ref="P6:P10" si="17">DEC2HEX(M6,4)</f>
        <v>C3D4</v>
      </c>
      <c r="Q6" s="54" t="str">
        <f t="shared" si="1"/>
        <v>A1B2C3D4</v>
      </c>
      <c r="R6" s="9" t="str">
        <f t="shared" si="2"/>
        <v>00</v>
      </c>
      <c r="S6" s="9" t="str">
        <f t="shared" si="3"/>
        <v>00</v>
      </c>
      <c r="T6" s="9" t="str">
        <f t="shared" si="4"/>
        <v>00</v>
      </c>
      <c r="U6" s="9" t="str">
        <f t="shared" si="5"/>
        <v>A1</v>
      </c>
      <c r="V6" s="9" t="str">
        <f t="shared" si="6"/>
        <v>B2</v>
      </c>
      <c r="W6" s="9" t="str">
        <f t="shared" si="7"/>
        <v>C3</v>
      </c>
      <c r="X6" s="9" t="str">
        <f t="shared" si="8"/>
        <v>D4</v>
      </c>
      <c r="Y6" s="9">
        <f t="shared" si="9"/>
        <v>8</v>
      </c>
    </row>
    <row r="7" spans="3:25" ht="18.75">
      <c r="C7" s="18" t="s">
        <v>10</v>
      </c>
      <c r="D7" s="19" t="str">
        <f t="shared" si="0"/>
        <v>D4C3B2A10000</v>
      </c>
      <c r="E7" s="16"/>
      <c r="F7" s="16"/>
      <c r="G7" s="16"/>
      <c r="H7" s="3">
        <f t="shared" si="10"/>
        <v>1</v>
      </c>
      <c r="I7" s="3">
        <f t="shared" si="11"/>
        <v>6</v>
      </c>
      <c r="J7" s="3">
        <f t="shared" si="12"/>
        <v>11</v>
      </c>
      <c r="K7" s="9" t="str">
        <f t="shared" si="13"/>
        <v>00A1</v>
      </c>
      <c r="L7" s="9" t="str">
        <f t="shared" si="13"/>
        <v xml:space="preserve"> 178</v>
      </c>
      <c r="M7" s="9" t="str">
        <f t="shared" si="14"/>
        <v>50132</v>
      </c>
      <c r="N7" s="9" t="str">
        <f t="shared" si="15"/>
        <v>00A1</v>
      </c>
      <c r="O7" s="9" t="str">
        <f t="shared" si="16"/>
        <v>B2</v>
      </c>
      <c r="P7" s="9" t="str">
        <f t="shared" si="17"/>
        <v>C3D4</v>
      </c>
      <c r="Q7" s="54" t="str">
        <f t="shared" si="1"/>
        <v>00A1B2C3D4</v>
      </c>
      <c r="R7" s="9" t="str">
        <f t="shared" si="2"/>
        <v>00</v>
      </c>
      <c r="S7" s="9" t="str">
        <f t="shared" si="3"/>
        <v>00</v>
      </c>
      <c r="T7" s="9" t="str">
        <f t="shared" si="4"/>
        <v>00</v>
      </c>
      <c r="U7" s="9" t="str">
        <f t="shared" si="5"/>
        <v>A1</v>
      </c>
      <c r="V7" s="9" t="str">
        <f t="shared" si="6"/>
        <v>B2</v>
      </c>
      <c r="W7" s="9" t="str">
        <f t="shared" si="7"/>
        <v>C3</v>
      </c>
      <c r="X7" s="9" t="str">
        <f t="shared" si="8"/>
        <v>D4</v>
      </c>
      <c r="Y7" s="9">
        <f t="shared" si="9"/>
        <v>10</v>
      </c>
    </row>
    <row r="8" spans="3:25" ht="18.75">
      <c r="C8" s="18" t="s">
        <v>13</v>
      </c>
      <c r="D8" s="19" t="str">
        <f t="shared" si="0"/>
        <v>E5D4C3B2A100</v>
      </c>
      <c r="E8" s="16"/>
      <c r="F8" s="16"/>
      <c r="G8" s="16"/>
      <c r="H8" s="3">
        <f t="shared" si="10"/>
        <v>1</v>
      </c>
      <c r="I8" s="3">
        <f t="shared" si="11"/>
        <v>6</v>
      </c>
      <c r="J8" s="3">
        <f t="shared" si="12"/>
        <v>11</v>
      </c>
      <c r="K8" s="9" t="str">
        <f t="shared" si="13"/>
        <v>A1B2</v>
      </c>
      <c r="L8" s="9" t="str">
        <f t="shared" si="13"/>
        <v xml:space="preserve"> 195</v>
      </c>
      <c r="M8" s="9" t="str">
        <f t="shared" si="14"/>
        <v>54501</v>
      </c>
      <c r="N8" s="9" t="str">
        <f t="shared" si="15"/>
        <v>A1B2</v>
      </c>
      <c r="O8" s="9" t="str">
        <f t="shared" si="16"/>
        <v>C3</v>
      </c>
      <c r="P8" s="9" t="str">
        <f t="shared" si="17"/>
        <v>D4E5</v>
      </c>
      <c r="Q8" s="54" t="str">
        <f t="shared" si="1"/>
        <v>A1B2C3D4E5</v>
      </c>
      <c r="R8" s="9" t="str">
        <f t="shared" si="2"/>
        <v>00</v>
      </c>
      <c r="S8" s="9" t="str">
        <f t="shared" si="3"/>
        <v>00</v>
      </c>
      <c r="T8" s="9" t="str">
        <f t="shared" si="4"/>
        <v>A1</v>
      </c>
      <c r="U8" s="9" t="str">
        <f t="shared" si="5"/>
        <v>B2</v>
      </c>
      <c r="V8" s="9" t="str">
        <f t="shared" si="6"/>
        <v>C3</v>
      </c>
      <c r="W8" s="9" t="str">
        <f t="shared" si="7"/>
        <v>D4</v>
      </c>
      <c r="X8" s="9" t="str">
        <f t="shared" si="8"/>
        <v>E5</v>
      </c>
      <c r="Y8" s="9">
        <f t="shared" si="9"/>
        <v>10</v>
      </c>
    </row>
    <row r="9" spans="3:25" ht="18.75">
      <c r="C9" s="18" t="s">
        <v>15</v>
      </c>
      <c r="D9" s="19" t="str">
        <f t="shared" si="0"/>
        <v>F6E5D4C3B2A1</v>
      </c>
      <c r="E9" s="16"/>
      <c r="F9" s="16"/>
      <c r="G9" s="16"/>
      <c r="H9" s="3">
        <f t="shared" si="10"/>
        <v>1</v>
      </c>
      <c r="I9" s="3">
        <f t="shared" si="11"/>
        <v>8</v>
      </c>
      <c r="J9" s="3">
        <f t="shared" si="12"/>
        <v>13</v>
      </c>
      <c r="K9" s="9" t="str">
        <f t="shared" si="13"/>
        <v>A1B2C3</v>
      </c>
      <c r="L9" s="9" t="str">
        <f t="shared" si="13"/>
        <v xml:space="preserve"> 212</v>
      </c>
      <c r="M9" s="9" t="str">
        <f t="shared" si="14"/>
        <v>58870</v>
      </c>
      <c r="N9" s="9" t="str">
        <f t="shared" si="15"/>
        <v>A1B2C3</v>
      </c>
      <c r="O9" s="9" t="str">
        <f t="shared" si="16"/>
        <v>D4</v>
      </c>
      <c r="P9" s="9" t="str">
        <f t="shared" si="17"/>
        <v>E5F6</v>
      </c>
      <c r="Q9" s="54" t="str">
        <f t="shared" si="1"/>
        <v>A1B2C3D4E5F6</v>
      </c>
      <c r="R9" s="9" t="str">
        <f t="shared" si="2"/>
        <v>00</v>
      </c>
      <c r="S9" s="9" t="str">
        <f t="shared" si="3"/>
        <v>A1</v>
      </c>
      <c r="T9" s="9" t="str">
        <f t="shared" si="4"/>
        <v>B2</v>
      </c>
      <c r="U9" s="9" t="str">
        <f t="shared" si="5"/>
        <v>C3</v>
      </c>
      <c r="V9" s="9" t="str">
        <f t="shared" si="6"/>
        <v>D4</v>
      </c>
      <c r="W9" s="9" t="str">
        <f t="shared" si="7"/>
        <v>E5</v>
      </c>
      <c r="X9" s="9" t="str">
        <f t="shared" si="8"/>
        <v>F6</v>
      </c>
      <c r="Y9" s="9">
        <f t="shared" si="9"/>
        <v>12</v>
      </c>
    </row>
    <row r="10" spans="3:25" ht="19.5" thickBot="1">
      <c r="C10" s="20" t="s">
        <v>16</v>
      </c>
      <c r="D10" s="19" t="str">
        <f t="shared" si="0"/>
        <v>F6E5D4C3B2A1</v>
      </c>
      <c r="E10" s="16"/>
      <c r="F10" s="16"/>
      <c r="G10" s="16"/>
      <c r="H10" s="3">
        <f t="shared" si="10"/>
        <v>1</v>
      </c>
      <c r="I10" s="3">
        <f t="shared" si="11"/>
        <v>10</v>
      </c>
      <c r="J10" s="3">
        <f t="shared" si="12"/>
        <v>15</v>
      </c>
      <c r="K10" s="9" t="str">
        <f t="shared" si="13"/>
        <v>B7A1B2C3</v>
      </c>
      <c r="L10" s="9" t="str">
        <f t="shared" si="13"/>
        <v xml:space="preserve"> 212</v>
      </c>
      <c r="M10" s="9" t="str">
        <f t="shared" si="14"/>
        <v>58870</v>
      </c>
      <c r="N10" s="9" t="str">
        <f t="shared" si="15"/>
        <v>B7A1B2C3</v>
      </c>
      <c r="O10" s="9" t="str">
        <f t="shared" si="16"/>
        <v>D4</v>
      </c>
      <c r="P10" s="9" t="str">
        <f t="shared" si="17"/>
        <v>E5F6</v>
      </c>
      <c r="Q10" s="54" t="str">
        <f t="shared" si="1"/>
        <v>B7A1B2C3D4E5F6</v>
      </c>
      <c r="R10" s="9" t="str">
        <f t="shared" si="2"/>
        <v>B7</v>
      </c>
      <c r="S10" s="9" t="str">
        <f t="shared" si="3"/>
        <v>A1</v>
      </c>
      <c r="T10" s="9" t="str">
        <f t="shared" si="4"/>
        <v>B2</v>
      </c>
      <c r="U10" s="9" t="str">
        <f t="shared" si="5"/>
        <v>C3</v>
      </c>
      <c r="V10" s="9" t="str">
        <f t="shared" si="6"/>
        <v>D4</v>
      </c>
      <c r="W10" s="9" t="str">
        <f t="shared" si="7"/>
        <v>E5</v>
      </c>
      <c r="X10" s="9" t="str">
        <f t="shared" si="8"/>
        <v>F6</v>
      </c>
      <c r="Y10" s="9">
        <f t="shared" si="9"/>
        <v>14</v>
      </c>
    </row>
  </sheetData>
  <mergeCells count="1">
    <mergeCell ref="H3:Y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C2:R10"/>
  <sheetViews>
    <sheetView workbookViewId="0">
      <selection activeCell="D9" sqref="D9:R9"/>
    </sheetView>
  </sheetViews>
  <sheetFormatPr defaultRowHeight="18.75"/>
  <cols>
    <col min="1" max="2" width="5.85546875" customWidth="1"/>
    <col min="3" max="3" width="23" style="55" customWidth="1"/>
    <col min="4" max="4" width="47.5703125" style="55" customWidth="1"/>
    <col min="5" max="7" width="17.28515625" style="5" customWidth="1"/>
    <col min="8" max="8" width="18" style="11" customWidth="1"/>
    <col min="9" max="9" width="6.28515625" style="6" customWidth="1"/>
    <col min="10" max="10" width="20.140625" style="6" customWidth="1"/>
    <col min="11" max="13" width="3.28515625" style="6" customWidth="1"/>
    <col min="14" max="15" width="2.85546875" style="6" bestFit="1" customWidth="1"/>
    <col min="16" max="16" width="3" style="6" bestFit="1" customWidth="1"/>
    <col min="17" max="17" width="2.85546875" style="6" bestFit="1" customWidth="1"/>
    <col min="18" max="18" width="3" style="6" customWidth="1"/>
  </cols>
  <sheetData>
    <row r="2" spans="3:18" ht="19.5" thickBot="1"/>
    <row r="3" spans="3:18" s="7" customFormat="1" ht="37.5" customHeight="1" thickBot="1">
      <c r="C3" s="8" t="s">
        <v>0</v>
      </c>
      <c r="D3" s="17" t="s">
        <v>26</v>
      </c>
      <c r="E3" s="15"/>
      <c r="F3" s="15"/>
      <c r="G3" s="15"/>
      <c r="H3" s="72" t="s">
        <v>1</v>
      </c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3:18" s="5" customFormat="1" ht="19.5" thickBot="1">
      <c r="C4" s="59" t="s">
        <v>2</v>
      </c>
      <c r="D4" s="61" t="str">
        <f>J4</f>
        <v>C3B2A1</v>
      </c>
      <c r="E4" s="16"/>
      <c r="F4" s="16"/>
      <c r="G4" s="16"/>
      <c r="H4" s="24" t="str">
        <f t="shared" ref="H4:H8" si="0">IF(HEX2DEC(K4&amp;L4&amp;M4&amp;N4)=0,"","["&amp;K4&amp;L4&amp;M4&amp;N4&amp;"]")</f>
        <v/>
      </c>
      <c r="I4" s="25">
        <f t="shared" ref="I4:I8" si="1">HEX2DEC(O4)</f>
        <v>161</v>
      </c>
      <c r="J4" s="64" t="str">
        <f t="shared" ref="J4:J8" si="2">Q4&amp;P4&amp;O4&amp;N4&amp;M4&amp;L4&amp;K4</f>
        <v>C3B2A1</v>
      </c>
      <c r="K4" s="25" t="str">
        <f t="shared" ref="K4:K8" si="3">MID(C4,IF(R4-13&gt;0,R4-13,100),2)</f>
        <v/>
      </c>
      <c r="L4" s="25" t="str">
        <f t="shared" ref="L4:L8" si="4">MID(C4,IF(R4-11&gt;0,R4-11,100),2)</f>
        <v/>
      </c>
      <c r="M4" s="25" t="str">
        <f t="shared" ref="M4:M8" si="5">MID(C4,IF(R4-9&gt;0,R4-9,100),2)</f>
        <v/>
      </c>
      <c r="N4" s="25" t="str">
        <f t="shared" ref="N4:N8" si="6">MID(C4,IF(R4-7&gt;0,R4-7,100),2)</f>
        <v/>
      </c>
      <c r="O4" s="25" t="str">
        <f t="shared" ref="O4:O8" si="7">MID(C4,R4-5,2)</f>
        <v>A1</v>
      </c>
      <c r="P4" s="25" t="str">
        <f t="shared" ref="P4:P8" si="8">MID(C4,R4-3,2)</f>
        <v>B2</v>
      </c>
      <c r="Q4" s="25" t="str">
        <f t="shared" ref="Q4:Q8" si="9">MID(C4,R4-1,2)</f>
        <v>C3</v>
      </c>
      <c r="R4" s="26">
        <f t="shared" ref="R4:R8" si="10">LEN(C4)</f>
        <v>6</v>
      </c>
    </row>
    <row r="5" spans="3:18" ht="19.5" thickBot="1">
      <c r="C5" s="59" t="s">
        <v>3</v>
      </c>
      <c r="D5" s="62" t="str">
        <f t="shared" ref="D5:D9" si="11">J5</f>
        <v>D4C3B2A1</v>
      </c>
      <c r="E5" s="16"/>
      <c r="F5" s="16"/>
      <c r="G5" s="16"/>
      <c r="H5" s="24" t="str">
        <f t="shared" si="0"/>
        <v>[A1]</v>
      </c>
      <c r="I5" s="25">
        <f t="shared" si="1"/>
        <v>178</v>
      </c>
      <c r="J5" s="64" t="str">
        <f t="shared" si="2"/>
        <v>D4C3B2A1</v>
      </c>
      <c r="K5" s="25" t="str">
        <f t="shared" si="3"/>
        <v/>
      </c>
      <c r="L5" s="25" t="str">
        <f t="shared" si="4"/>
        <v/>
      </c>
      <c r="M5" s="25" t="str">
        <f t="shared" si="5"/>
        <v/>
      </c>
      <c r="N5" s="25" t="str">
        <f t="shared" si="6"/>
        <v>A1</v>
      </c>
      <c r="O5" s="25" t="str">
        <f t="shared" si="7"/>
        <v>B2</v>
      </c>
      <c r="P5" s="25" t="str">
        <f t="shared" si="8"/>
        <v>C3</v>
      </c>
      <c r="Q5" s="25" t="str">
        <f t="shared" si="9"/>
        <v>D4</v>
      </c>
      <c r="R5" s="26">
        <f t="shared" si="10"/>
        <v>8</v>
      </c>
    </row>
    <row r="6" spans="3:18" ht="19.5" thickBot="1">
      <c r="C6" s="59" t="s">
        <v>7</v>
      </c>
      <c r="D6" s="62" t="str">
        <f t="shared" si="11"/>
        <v>D4C3B2A100</v>
      </c>
      <c r="E6" s="16"/>
      <c r="F6" s="16"/>
      <c r="G6" s="16"/>
      <c r="H6" s="24" t="str">
        <f t="shared" si="0"/>
        <v>[00A1]</v>
      </c>
      <c r="I6" s="25">
        <f t="shared" si="1"/>
        <v>178</v>
      </c>
      <c r="J6" s="64" t="str">
        <f t="shared" si="2"/>
        <v>D4C3B2A100</v>
      </c>
      <c r="K6" s="25" t="str">
        <f t="shared" si="3"/>
        <v/>
      </c>
      <c r="L6" s="25" t="str">
        <f t="shared" si="4"/>
        <v/>
      </c>
      <c r="M6" s="25" t="str">
        <f t="shared" si="5"/>
        <v>00</v>
      </c>
      <c r="N6" s="25" t="str">
        <f t="shared" si="6"/>
        <v>A1</v>
      </c>
      <c r="O6" s="25" t="str">
        <f t="shared" si="7"/>
        <v>B2</v>
      </c>
      <c r="P6" s="25" t="str">
        <f t="shared" si="8"/>
        <v>C3</v>
      </c>
      <c r="Q6" s="25" t="str">
        <f t="shared" si="9"/>
        <v>D4</v>
      </c>
      <c r="R6" s="26">
        <f t="shared" si="10"/>
        <v>10</v>
      </c>
    </row>
    <row r="7" spans="3:18" ht="19.5" thickBot="1">
      <c r="C7" s="59" t="s">
        <v>4</v>
      </c>
      <c r="D7" s="62" t="str">
        <f t="shared" si="11"/>
        <v>E5D4C3B2A1</v>
      </c>
      <c r="E7" s="16"/>
      <c r="F7" s="16"/>
      <c r="G7" s="16"/>
      <c r="H7" s="24" t="str">
        <f t="shared" si="0"/>
        <v>[A1B2]</v>
      </c>
      <c r="I7" s="25">
        <f t="shared" si="1"/>
        <v>195</v>
      </c>
      <c r="J7" s="64" t="str">
        <f t="shared" si="2"/>
        <v>E5D4C3B2A1</v>
      </c>
      <c r="K7" s="25" t="str">
        <f t="shared" si="3"/>
        <v/>
      </c>
      <c r="L7" s="25" t="str">
        <f t="shared" si="4"/>
        <v/>
      </c>
      <c r="M7" s="25" t="str">
        <f t="shared" si="5"/>
        <v>A1</v>
      </c>
      <c r="N7" s="25" t="str">
        <f t="shared" si="6"/>
        <v>B2</v>
      </c>
      <c r="O7" s="25" t="str">
        <f t="shared" si="7"/>
        <v>C3</v>
      </c>
      <c r="P7" s="25" t="str">
        <f t="shared" si="8"/>
        <v>D4</v>
      </c>
      <c r="Q7" s="25" t="str">
        <f t="shared" si="9"/>
        <v>E5</v>
      </c>
      <c r="R7" s="26">
        <f t="shared" si="10"/>
        <v>10</v>
      </c>
    </row>
    <row r="8" spans="3:18" ht="19.5" thickBot="1">
      <c r="C8" s="59" t="s">
        <v>5</v>
      </c>
      <c r="D8" s="62" t="str">
        <f t="shared" si="11"/>
        <v>F6E5D4C3B2A1</v>
      </c>
      <c r="E8" s="16"/>
      <c r="F8" s="16"/>
      <c r="G8" s="16"/>
      <c r="H8" s="24" t="str">
        <f t="shared" si="0"/>
        <v>[A1B2C3]</v>
      </c>
      <c r="I8" s="25">
        <f t="shared" si="1"/>
        <v>212</v>
      </c>
      <c r="J8" s="64" t="str">
        <f t="shared" si="2"/>
        <v>F6E5D4C3B2A1</v>
      </c>
      <c r="K8" s="25" t="str">
        <f t="shared" si="3"/>
        <v/>
      </c>
      <c r="L8" s="25" t="str">
        <f t="shared" si="4"/>
        <v>A1</v>
      </c>
      <c r="M8" s="25" t="str">
        <f t="shared" si="5"/>
        <v>B2</v>
      </c>
      <c r="N8" s="25" t="str">
        <f t="shared" si="6"/>
        <v>C3</v>
      </c>
      <c r="O8" s="25" t="str">
        <f t="shared" si="7"/>
        <v>D4</v>
      </c>
      <c r="P8" s="25" t="str">
        <f t="shared" si="8"/>
        <v>E5</v>
      </c>
      <c r="Q8" s="25" t="str">
        <f t="shared" si="9"/>
        <v>F6</v>
      </c>
      <c r="R8" s="26">
        <f t="shared" si="10"/>
        <v>12</v>
      </c>
    </row>
    <row r="9" spans="3:18" ht="19.5" thickBot="1">
      <c r="C9" s="60" t="s">
        <v>6</v>
      </c>
      <c r="D9" s="63" t="str">
        <f t="shared" si="11"/>
        <v>F6E5D4C3B2A1B7</v>
      </c>
      <c r="E9" s="16"/>
      <c r="F9" s="16"/>
      <c r="G9" s="16"/>
      <c r="H9" s="24" t="str">
        <f t="shared" ref="H9" si="12">IF(HEX2DEC(K9&amp;L9&amp;M9&amp;N9)=0,"","["&amp;K9&amp;L9&amp;M9&amp;N9&amp;"]")</f>
        <v>[B7A1B2C3]</v>
      </c>
      <c r="I9" s="25">
        <f t="shared" ref="I9" si="13">HEX2DEC(O9)</f>
        <v>212</v>
      </c>
      <c r="J9" s="64" t="str">
        <f t="shared" ref="J9" si="14">Q9&amp;P9&amp;O9&amp;N9&amp;M9&amp;L9&amp;K9</f>
        <v>F6E5D4C3B2A1B7</v>
      </c>
      <c r="K9" s="25" t="str">
        <f>MID(C9,IF(R9-13&gt;0,R9-13,100),2)</f>
        <v>B7</v>
      </c>
      <c r="L9" s="25" t="str">
        <f>MID(C9,IF(R9-11&gt;0,R9-11,100),2)</f>
        <v>A1</v>
      </c>
      <c r="M9" s="25" t="str">
        <f>MID(C9,IF(R9-9&gt;0,R9-9,100),2)</f>
        <v>B2</v>
      </c>
      <c r="N9" s="25" t="str">
        <f>MID(C9,IF(R9-7&gt;0,R9-7,100),2)</f>
        <v>C3</v>
      </c>
      <c r="O9" s="25" t="str">
        <f>MID(C9,R9-5,2)</f>
        <v>D4</v>
      </c>
      <c r="P9" s="25" t="str">
        <f>MID(C9,R9-3,2)</f>
        <v>E5</v>
      </c>
      <c r="Q9" s="25" t="str">
        <f>MID(C9,R9-1,2)</f>
        <v>F6</v>
      </c>
      <c r="R9" s="26">
        <f t="shared" ref="R9" si="15">LEN(C9)</f>
        <v>14</v>
      </c>
    </row>
    <row r="10" spans="3:18">
      <c r="E10" s="40"/>
      <c r="F10" s="40"/>
      <c r="G10" s="40"/>
    </row>
  </sheetData>
  <mergeCells count="1">
    <mergeCell ref="H3:R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W18"/>
  <sheetViews>
    <sheetView workbookViewId="0">
      <selection activeCell="J15" sqref="J15"/>
    </sheetView>
  </sheetViews>
  <sheetFormatPr defaultRowHeight="15"/>
  <cols>
    <col min="1" max="1" width="6.140625" customWidth="1"/>
    <col min="2" max="2" width="6" customWidth="1"/>
    <col min="3" max="3" width="29.28515625" style="1" customWidth="1"/>
    <col min="4" max="4" width="32.5703125" style="1" customWidth="1"/>
    <col min="5" max="7" width="29.5703125" customWidth="1"/>
    <col min="8" max="8" width="9.28515625" customWidth="1"/>
    <col min="9" max="9" width="5" customWidth="1"/>
    <col min="10" max="10" width="22.28515625" bestFit="1" customWidth="1"/>
    <col min="11" max="12" width="4.140625" bestFit="1" customWidth="1"/>
    <col min="13" max="13" width="9.7109375" style="1" bestFit="1" customWidth="1"/>
    <col min="14" max="15" width="3.28515625" style="1" bestFit="1" customWidth="1"/>
    <col min="16" max="17" width="3.140625" style="1" bestFit="1" customWidth="1"/>
    <col min="18" max="18" width="4" bestFit="1" customWidth="1"/>
    <col min="19" max="19" width="6" bestFit="1" customWidth="1"/>
    <col min="20" max="20" width="3.28515625" style="1" bestFit="1" customWidth="1"/>
    <col min="21" max="21" width="5.42578125" bestFit="1" customWidth="1"/>
    <col min="22" max="23" width="3.28515625" bestFit="1" customWidth="1"/>
  </cols>
  <sheetData>
    <row r="2" spans="3:23" ht="15.75" thickBot="1"/>
    <row r="3" spans="3:23" ht="38.25" customHeight="1" thickBot="1">
      <c r="C3" s="8" t="s">
        <v>14</v>
      </c>
      <c r="D3" s="17" t="s">
        <v>8</v>
      </c>
      <c r="E3" s="15"/>
      <c r="F3" s="15"/>
      <c r="G3" s="15"/>
      <c r="H3" s="15"/>
      <c r="I3" s="15"/>
      <c r="J3" s="15"/>
      <c r="K3" s="15"/>
    </row>
    <row r="4" spans="3:23" ht="18.75">
      <c r="C4" s="56" t="s">
        <v>27</v>
      </c>
      <c r="D4" s="57" t="str">
        <f t="shared" ref="D4:D9" si="0">F4&amp;" "&amp;G4&amp;","&amp;H4</f>
        <v>[AFB3055] 52,9249</v>
      </c>
      <c r="E4" s="16"/>
      <c r="F4" s="1" t="str">
        <f>"["&amp;MID($J4,1,$I4-6)&amp;"]"</f>
        <v>[AFB3055]</v>
      </c>
      <c r="G4" s="1">
        <f>HEX2DEC(MID($J4,$I4-5,2))</f>
        <v>52</v>
      </c>
      <c r="H4" s="1">
        <f>HEX2DEC(MID($J4,$I4-3,4))</f>
        <v>9249</v>
      </c>
      <c r="I4" s="1">
        <f>LEN(J4)</f>
        <v>13</v>
      </c>
      <c r="J4" s="16" t="str">
        <f>W4&amp;V4&amp;T4&amp;Q4&amp;P4&amp;O4&amp;N4</f>
        <v>AFB3055342421</v>
      </c>
      <c r="K4" s="16">
        <f>SEARCH("]",$C4,1)</f>
        <v>9</v>
      </c>
      <c r="L4" s="16">
        <f>SEARCH(",",$C4,1)</f>
        <v>14</v>
      </c>
      <c r="M4" s="1" t="str">
        <f t="shared" ref="M4:M8" si="1">MID($C4,2,K4-2)</f>
        <v>2124345</v>
      </c>
      <c r="N4" s="65" t="str">
        <f>MID($M4,1,2)</f>
        <v>21</v>
      </c>
      <c r="O4" s="65" t="str">
        <f>MID($M4,3,2)</f>
        <v>24</v>
      </c>
      <c r="P4" s="65" t="str">
        <f>MID($M4,5,2)</f>
        <v>34</v>
      </c>
      <c r="Q4" s="65" t="str">
        <f>MID($M4,7,2)</f>
        <v>5</v>
      </c>
      <c r="R4" s="1" t="str">
        <f>MID($C4,K4+2,L4-K4-2)</f>
        <v>005</v>
      </c>
      <c r="S4" s="1" t="str">
        <f>MID($C4,L4+1,20)</f>
        <v>45999</v>
      </c>
      <c r="T4" s="65" t="str">
        <f>DEC2HEX(R4,2)</f>
        <v>05</v>
      </c>
      <c r="U4" t="str">
        <f>DEC2HEX(S4,4)</f>
        <v>B3AF</v>
      </c>
      <c r="V4" s="65" t="str">
        <f>MID($U4,1,2)</f>
        <v>B3</v>
      </c>
      <c r="W4" s="65" t="str">
        <f>MID($U4,3,2)</f>
        <v>AF</v>
      </c>
    </row>
    <row r="5" spans="3:23" ht="18.75">
      <c r="C5" s="56" t="s">
        <v>11</v>
      </c>
      <c r="D5" s="57" t="str">
        <f t="shared" si="0"/>
        <v>[] 195,45729</v>
      </c>
      <c r="E5" s="16"/>
      <c r="F5" s="1" t="str">
        <f t="shared" ref="F5:F8" si="2">"["&amp;MID($J5,1,$I5-6)&amp;"]"</f>
        <v>[]</v>
      </c>
      <c r="G5" s="1">
        <f t="shared" ref="G5:G8" si="3">HEX2DEC(MID($J5,$I5-5,2))</f>
        <v>195</v>
      </c>
      <c r="H5" s="1">
        <f t="shared" ref="H5:H8" si="4">HEX2DEC(MID($J5,$I5-3,4))</f>
        <v>45729</v>
      </c>
      <c r="I5" s="1">
        <f t="shared" ref="I5:I11" si="5">LEN(J5)</f>
        <v>6</v>
      </c>
      <c r="J5" s="16" t="str">
        <f t="shared" ref="J5:J10" si="6">W5&amp;V5&amp;T5&amp;Q5&amp;P5&amp;O5&amp;N5</f>
        <v>C3B2A1</v>
      </c>
      <c r="K5" s="16">
        <f t="shared" ref="K5:K8" si="7">SEARCH("]",$C5,1)</f>
        <v>2</v>
      </c>
      <c r="L5" s="16">
        <f t="shared" ref="L5:L8" si="8">SEARCH(",",$C5,1)</f>
        <v>7</v>
      </c>
      <c r="M5" s="1" t="str">
        <f t="shared" si="1"/>
        <v/>
      </c>
      <c r="N5" s="65" t="str">
        <f>MID($M5,1,2)</f>
        <v/>
      </c>
      <c r="O5" s="65" t="str">
        <f>MID($M5,3,2)</f>
        <v/>
      </c>
      <c r="P5" s="65" t="str">
        <f>MID($M5,5,2)</f>
        <v/>
      </c>
      <c r="Q5" s="65" t="str">
        <f>MID($M5,7,2)</f>
        <v/>
      </c>
      <c r="R5" s="1" t="str">
        <f>MID($C5,K5+2,L5-K5-2)</f>
        <v>161</v>
      </c>
      <c r="S5" s="1" t="str">
        <f>MID($C5,L5+1,20)</f>
        <v>45763</v>
      </c>
      <c r="T5" s="65" t="str">
        <f t="shared" ref="T5:T10" si="9">DEC2HEX(R5,2)</f>
        <v>A1</v>
      </c>
      <c r="U5" t="str">
        <f t="shared" ref="U5:U8" si="10">DEC2HEX(S5,4)</f>
        <v>B2C3</v>
      </c>
      <c r="V5" s="65" t="str">
        <f t="shared" ref="V5:V8" si="11">MID($U5,1,2)</f>
        <v>B2</v>
      </c>
      <c r="W5" s="65" t="str">
        <f t="shared" ref="W5:W8" si="12">MID($U5,3,2)</f>
        <v>C3</v>
      </c>
    </row>
    <row r="6" spans="3:23" ht="18.75">
      <c r="C6" s="56" t="s">
        <v>12</v>
      </c>
      <c r="D6" s="57" t="str">
        <f t="shared" si="0"/>
        <v>[D4] 195,45729</v>
      </c>
      <c r="E6" s="16"/>
      <c r="F6" s="1" t="str">
        <f t="shared" si="2"/>
        <v>[D4]</v>
      </c>
      <c r="G6" s="1">
        <f t="shared" si="3"/>
        <v>195</v>
      </c>
      <c r="H6" s="1">
        <f t="shared" si="4"/>
        <v>45729</v>
      </c>
      <c r="I6" s="1">
        <f t="shared" si="5"/>
        <v>8</v>
      </c>
      <c r="J6" s="16" t="str">
        <f t="shared" si="6"/>
        <v>D4C3B2A1</v>
      </c>
      <c r="K6" s="16">
        <f t="shared" si="7"/>
        <v>4</v>
      </c>
      <c r="L6" s="16">
        <f t="shared" si="8"/>
        <v>9</v>
      </c>
      <c r="M6" s="1" t="str">
        <f t="shared" si="1"/>
        <v>A1</v>
      </c>
      <c r="N6" s="65" t="str">
        <f>MID($M6,1,2)</f>
        <v>A1</v>
      </c>
      <c r="O6" s="65" t="str">
        <f>MID($M6,3,2)</f>
        <v/>
      </c>
      <c r="P6" s="65" t="str">
        <f t="shared" ref="P6:P8" si="13">MID($M6,5,2)</f>
        <v/>
      </c>
      <c r="Q6" s="65" t="str">
        <f t="shared" ref="Q6:Q8" si="14">MID($M6,7,2)</f>
        <v/>
      </c>
      <c r="R6" s="1" t="str">
        <f t="shared" ref="R6:R8" si="15">MID($C6,K6+2,L6-K6-2)</f>
        <v>178</v>
      </c>
      <c r="S6" s="1" t="str">
        <f t="shared" ref="S6:S8" si="16">MID($C6,L6+1,20)</f>
        <v>50132</v>
      </c>
      <c r="T6" s="65" t="str">
        <f t="shared" si="9"/>
        <v>B2</v>
      </c>
      <c r="U6" t="str">
        <f t="shared" si="10"/>
        <v>C3D4</v>
      </c>
      <c r="V6" s="65" t="str">
        <f t="shared" si="11"/>
        <v>C3</v>
      </c>
      <c r="W6" s="65" t="str">
        <f t="shared" si="12"/>
        <v>D4</v>
      </c>
    </row>
    <row r="7" spans="3:23" ht="18.75">
      <c r="C7" s="56" t="s">
        <v>10</v>
      </c>
      <c r="D7" s="57" t="str">
        <f t="shared" si="0"/>
        <v>[D4C3] 178,41216</v>
      </c>
      <c r="E7" s="16"/>
      <c r="F7" s="1" t="str">
        <f t="shared" si="2"/>
        <v>[D4C3]</v>
      </c>
      <c r="G7" s="1">
        <f t="shared" si="3"/>
        <v>178</v>
      </c>
      <c r="H7" s="1">
        <f t="shared" si="4"/>
        <v>41216</v>
      </c>
      <c r="I7" s="1">
        <f t="shared" si="5"/>
        <v>10</v>
      </c>
      <c r="J7" s="16" t="str">
        <f t="shared" si="6"/>
        <v>D4C3B2A100</v>
      </c>
      <c r="K7" s="16">
        <f t="shared" si="7"/>
        <v>6</v>
      </c>
      <c r="L7" s="16">
        <f t="shared" si="8"/>
        <v>11</v>
      </c>
      <c r="M7" s="1" t="str">
        <f t="shared" si="1"/>
        <v>00A1</v>
      </c>
      <c r="N7" s="65" t="str">
        <f>MID($M7,1,2)</f>
        <v>00</v>
      </c>
      <c r="O7" s="65" t="str">
        <f>MID($M7,3,2)</f>
        <v>A1</v>
      </c>
      <c r="P7" s="65" t="str">
        <f t="shared" si="13"/>
        <v/>
      </c>
      <c r="Q7" s="65" t="str">
        <f t="shared" si="14"/>
        <v/>
      </c>
      <c r="R7" s="1" t="str">
        <f t="shared" si="15"/>
        <v>178</v>
      </c>
      <c r="S7" s="1" t="str">
        <f t="shared" si="16"/>
        <v>50132</v>
      </c>
      <c r="T7" s="65" t="str">
        <f t="shared" si="9"/>
        <v>B2</v>
      </c>
      <c r="U7" t="str">
        <f t="shared" si="10"/>
        <v>C3D4</v>
      </c>
      <c r="V7" s="65" t="str">
        <f t="shared" si="11"/>
        <v>C3</v>
      </c>
      <c r="W7" s="65" t="str">
        <f t="shared" si="12"/>
        <v>D4</v>
      </c>
    </row>
    <row r="8" spans="3:23" ht="18.75">
      <c r="C8" s="56" t="s">
        <v>13</v>
      </c>
      <c r="D8" s="57" t="str">
        <f t="shared" si="0"/>
        <v>[E5D4] 195,45729</v>
      </c>
      <c r="E8" s="16"/>
      <c r="F8" s="1" t="str">
        <f t="shared" si="2"/>
        <v>[E5D4]</v>
      </c>
      <c r="G8" s="1">
        <f t="shared" si="3"/>
        <v>195</v>
      </c>
      <c r="H8" s="1">
        <f t="shared" si="4"/>
        <v>45729</v>
      </c>
      <c r="I8" s="1">
        <f t="shared" si="5"/>
        <v>10</v>
      </c>
      <c r="J8" s="16" t="str">
        <f t="shared" si="6"/>
        <v>E5D4C3B2A1</v>
      </c>
      <c r="K8" s="16">
        <f t="shared" si="7"/>
        <v>6</v>
      </c>
      <c r="L8" s="16">
        <f t="shared" si="8"/>
        <v>11</v>
      </c>
      <c r="M8" s="1" t="str">
        <f t="shared" si="1"/>
        <v>A1B2</v>
      </c>
      <c r="N8" s="65" t="str">
        <f>MID($M8,1,2)</f>
        <v>A1</v>
      </c>
      <c r="O8" s="65" t="str">
        <f>MID($M8,3,2)</f>
        <v>B2</v>
      </c>
      <c r="P8" s="65" t="str">
        <f t="shared" si="13"/>
        <v/>
      </c>
      <c r="Q8" s="65" t="str">
        <f t="shared" si="14"/>
        <v/>
      </c>
      <c r="R8" s="1" t="str">
        <f t="shared" si="15"/>
        <v>195</v>
      </c>
      <c r="S8" s="1" t="str">
        <f t="shared" si="16"/>
        <v>54501</v>
      </c>
      <c r="T8" s="65" t="str">
        <f t="shared" si="9"/>
        <v>C3</v>
      </c>
      <c r="U8" t="str">
        <f t="shared" si="10"/>
        <v>D4E5</v>
      </c>
      <c r="V8" s="65" t="str">
        <f t="shared" si="11"/>
        <v>D4</v>
      </c>
      <c r="W8" s="65" t="str">
        <f t="shared" si="12"/>
        <v>E5</v>
      </c>
    </row>
    <row r="9" spans="3:23" ht="18.75">
      <c r="C9" s="56" t="s">
        <v>15</v>
      </c>
      <c r="D9" s="57" t="str">
        <f t="shared" si="0"/>
        <v>[F6E5D4] 195,45729</v>
      </c>
      <c r="E9" s="16"/>
      <c r="F9" s="1" t="str">
        <f>"["&amp;MID(J9,1,I9-6)&amp;"]"</f>
        <v>[F6E5D4]</v>
      </c>
      <c r="G9" s="1">
        <f>HEX2DEC(MID(J9,I9-5,2))</f>
        <v>195</v>
      </c>
      <c r="H9" s="1">
        <f>HEX2DEC(MID(J9,I9-3,4))</f>
        <v>45729</v>
      </c>
      <c r="I9" s="1">
        <f t="shared" si="5"/>
        <v>12</v>
      </c>
      <c r="J9" s="16" t="str">
        <f t="shared" ref="J9" si="17">W9&amp;V9&amp;T9&amp;Q9&amp;P9&amp;O9&amp;N9</f>
        <v>F6E5D4C3B2A1</v>
      </c>
      <c r="K9" s="16">
        <f>SEARCH("]",C9,1)</f>
        <v>8</v>
      </c>
      <c r="L9" s="16">
        <f>SEARCH(",",C9,1)</f>
        <v>13</v>
      </c>
      <c r="M9" s="1" t="str">
        <f>MID(C9,2,K9-2)</f>
        <v>A1B2C3</v>
      </c>
      <c r="N9" s="65" t="str">
        <f>MID(M9,1,2)</f>
        <v>A1</v>
      </c>
      <c r="O9" s="65" t="str">
        <f>MID(M9,3,2)</f>
        <v>B2</v>
      </c>
      <c r="P9" s="65" t="str">
        <f>MID(M9,5,2)</f>
        <v>C3</v>
      </c>
      <c r="Q9" s="65" t="str">
        <f>MID(M9,7,2)</f>
        <v/>
      </c>
      <c r="R9" s="1" t="str">
        <f>MID(C9,K9+2,L9-K9-2)</f>
        <v>212</v>
      </c>
      <c r="S9" s="1" t="str">
        <f>MID(C9,L9+1,20)</f>
        <v>58870</v>
      </c>
      <c r="T9" s="65" t="str">
        <f t="shared" ref="T9" si="18">DEC2HEX(R9,2)</f>
        <v>D4</v>
      </c>
      <c r="U9" t="str">
        <f>DEC2HEX(S9,4)</f>
        <v>E5F6</v>
      </c>
      <c r="V9" s="65" t="str">
        <f>MID(U9,1,2)</f>
        <v>E5</v>
      </c>
      <c r="W9" s="65" t="str">
        <f>MID(U9,3,2)</f>
        <v>F6</v>
      </c>
    </row>
    <row r="10" spans="3:23" ht="19.5" thickBot="1">
      <c r="C10" s="58" t="s">
        <v>16</v>
      </c>
      <c r="D10" s="57" t="str">
        <f>F10&amp;" "&amp;G10&amp;","&amp;H10</f>
        <v>[F6E5D4C3] 178,41399</v>
      </c>
      <c r="E10" s="16"/>
      <c r="F10" s="1" t="str">
        <f>"["&amp;MID(J10,1,I10-6)&amp;"]"</f>
        <v>[F6E5D4C3]</v>
      </c>
      <c r="G10" s="1">
        <f>HEX2DEC(MID(J10,I10-5,2))</f>
        <v>178</v>
      </c>
      <c r="H10" s="1">
        <f>HEX2DEC(MID(J10,I10-3,4))</f>
        <v>41399</v>
      </c>
      <c r="I10" s="1">
        <f t="shared" si="5"/>
        <v>14</v>
      </c>
      <c r="J10" s="16" t="str">
        <f t="shared" si="6"/>
        <v>F6E5D4C3B2A1B7</v>
      </c>
      <c r="K10" s="16">
        <f>SEARCH("]",C10,1)</f>
        <v>10</v>
      </c>
      <c r="L10" s="16">
        <f>SEARCH(",",C10,1)</f>
        <v>15</v>
      </c>
      <c r="M10" s="1" t="str">
        <f>MID(C10,2,K10-2)</f>
        <v>B7A1B2C3</v>
      </c>
      <c r="N10" s="65" t="str">
        <f>MID(M10,1,2)</f>
        <v>B7</v>
      </c>
      <c r="O10" s="65" t="str">
        <f>MID(M10,3,2)</f>
        <v>A1</v>
      </c>
      <c r="P10" s="65" t="str">
        <f>MID(M10,5,2)</f>
        <v>B2</v>
      </c>
      <c r="Q10" s="65" t="str">
        <f>MID(M10,7,2)</f>
        <v>C3</v>
      </c>
      <c r="R10" s="1" t="str">
        <f>MID(C10,K10+2,L10-K10-2)</f>
        <v>212</v>
      </c>
      <c r="S10" s="1" t="str">
        <f>MID(C10,L10+1,20)</f>
        <v>58870</v>
      </c>
      <c r="T10" s="65" t="str">
        <f t="shared" si="9"/>
        <v>D4</v>
      </c>
      <c r="U10" t="str">
        <f>DEC2HEX(S10,4)</f>
        <v>E5F6</v>
      </c>
      <c r="V10" s="65" t="str">
        <f>MID(U10,1,2)</f>
        <v>E5</v>
      </c>
      <c r="W10" s="65" t="str">
        <f>MID(U10,3,2)</f>
        <v>F6</v>
      </c>
    </row>
    <row r="11" spans="3:23" ht="19.5" thickBot="1">
      <c r="C11" s="58" t="str">
        <f>D10</f>
        <v>[F6E5D4C3] 178,41399</v>
      </c>
      <c r="D11" s="57" t="str">
        <f t="shared" ref="D11" si="19">F11&amp;" "&amp;G11&amp;","&amp;H11</f>
        <v>[B7A1B2C3] 212,58870</v>
      </c>
      <c r="E11" s="16"/>
      <c r="F11" s="1" t="str">
        <f t="shared" ref="F11" si="20">"["&amp;MID(J11,1,I11-6)&amp;"]"</f>
        <v>[B7A1B2C3]</v>
      </c>
      <c r="G11" s="1">
        <f t="shared" ref="G11" si="21">HEX2DEC(MID(J11,I11-5,2))</f>
        <v>212</v>
      </c>
      <c r="H11" s="1">
        <f t="shared" ref="H11" si="22">HEX2DEC(MID(J11,I11-3,4))</f>
        <v>58870</v>
      </c>
      <c r="I11" s="1">
        <f t="shared" si="5"/>
        <v>14</v>
      </c>
      <c r="J11" s="16" t="str">
        <f t="shared" ref="J11" si="23">W11&amp;V11&amp;T11&amp;Q11&amp;P11&amp;O11&amp;N11</f>
        <v>B7A1B2C3D4E5F6</v>
      </c>
      <c r="K11" s="16">
        <f t="shared" ref="K11" si="24">SEARCH("]",C11,1)</f>
        <v>10</v>
      </c>
      <c r="L11" s="16">
        <f t="shared" ref="L11" si="25">SEARCH(",",C11,1)</f>
        <v>15</v>
      </c>
      <c r="M11" s="1" t="str">
        <f t="shared" ref="M11" si="26">MID(C11,2,K11-2)</f>
        <v>F6E5D4C3</v>
      </c>
      <c r="N11" s="65" t="str">
        <f t="shared" ref="N11" si="27">MID(M11,1,2)</f>
        <v>F6</v>
      </c>
      <c r="O11" s="65" t="str">
        <f t="shared" ref="O11" si="28">MID(M11,3,2)</f>
        <v>E5</v>
      </c>
      <c r="P11" s="65" t="str">
        <f t="shared" ref="P11" si="29">MID(M11,5,2)</f>
        <v>D4</v>
      </c>
      <c r="Q11" s="65" t="str">
        <f t="shared" ref="Q11" si="30">MID(M11,7,2)</f>
        <v>C3</v>
      </c>
      <c r="R11" s="1" t="str">
        <f t="shared" ref="R11" si="31">MID(C11,K11+2,L11-K11-2)</f>
        <v>178</v>
      </c>
      <c r="S11" s="1" t="str">
        <f t="shared" ref="S11" si="32">MID(C11,L11+1,20)</f>
        <v>41399</v>
      </c>
      <c r="T11" s="65" t="str">
        <f t="shared" ref="T11" si="33">DEC2HEX(R11,2)</f>
        <v>B2</v>
      </c>
      <c r="U11" t="str">
        <f t="shared" ref="U11" si="34">DEC2HEX(S11,4)</f>
        <v>A1B7</v>
      </c>
      <c r="V11" s="65" t="str">
        <f t="shared" ref="V11" si="35">MID(U11,1,2)</f>
        <v>A1</v>
      </c>
      <c r="W11" s="65" t="str">
        <f t="shared" ref="W11" si="36">MID(U11,3,2)</f>
        <v>B7</v>
      </c>
    </row>
    <row r="12" spans="3:23">
      <c r="C12"/>
      <c r="D12"/>
      <c r="M12"/>
      <c r="N12"/>
      <c r="O12"/>
      <c r="P12"/>
      <c r="Q12"/>
      <c r="T12"/>
    </row>
    <row r="13" spans="3:23">
      <c r="C13"/>
      <c r="D13"/>
      <c r="M13"/>
      <c r="N13"/>
      <c r="O13"/>
      <c r="P13"/>
      <c r="Q13"/>
      <c r="T13"/>
    </row>
    <row r="14" spans="3:23">
      <c r="C14"/>
      <c r="D14"/>
      <c r="M14"/>
      <c r="N14"/>
      <c r="O14"/>
      <c r="P14"/>
      <c r="Q14"/>
      <c r="T14"/>
    </row>
    <row r="15" spans="3:23">
      <c r="C15"/>
      <c r="D15"/>
      <c r="M15"/>
      <c r="N15"/>
      <c r="O15"/>
      <c r="P15"/>
      <c r="Q15"/>
      <c r="T15"/>
    </row>
    <row r="16" spans="3:23">
      <c r="C16"/>
      <c r="D16"/>
      <c r="M16"/>
      <c r="N16"/>
      <c r="O16"/>
      <c r="P16"/>
      <c r="Q16"/>
      <c r="T16"/>
    </row>
    <row r="17" spans="3:20">
      <c r="C17"/>
      <c r="D17"/>
      <c r="M17"/>
      <c r="N17"/>
      <c r="O17"/>
      <c r="P17"/>
      <c r="Q17"/>
      <c r="T17"/>
    </row>
    <row r="18" spans="3:20">
      <c r="C18"/>
      <c r="D18"/>
      <c r="M18"/>
      <c r="N18"/>
      <c r="O18"/>
      <c r="P18"/>
      <c r="Q18"/>
      <c r="T1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E11"/>
  <sheetViews>
    <sheetView workbookViewId="0">
      <selection activeCell="B11" sqref="B11"/>
    </sheetView>
  </sheetViews>
  <sheetFormatPr defaultRowHeight="15"/>
  <cols>
    <col min="2" max="2" width="26.42578125" customWidth="1"/>
    <col min="3" max="3" width="19.7109375" customWidth="1"/>
    <col min="4" max="4" width="16.42578125" customWidth="1"/>
    <col min="5" max="5" width="23.5703125" customWidth="1"/>
  </cols>
  <sheetData>
    <row r="2" spans="2:5" ht="15.75" thickBot="1"/>
    <row r="3" spans="2:5" ht="64.5" customHeight="1" thickBot="1">
      <c r="B3" s="31" t="s">
        <v>19</v>
      </c>
      <c r="C3" s="31"/>
      <c r="D3" s="31"/>
      <c r="E3" s="66" t="s">
        <v>0</v>
      </c>
    </row>
    <row r="4" spans="2:5" ht="18.75">
      <c r="B4" s="32">
        <v>1234567</v>
      </c>
      <c r="C4" s="44">
        <f>TRUNC(IF(B4&lt;4294967296,0,B4/4294967296))</f>
        <v>0</v>
      </c>
      <c r="D4" s="44">
        <f>B4-(4294967296*C4)</f>
        <v>1234567</v>
      </c>
      <c r="E4" s="67" t="str">
        <f t="shared" ref="E4:E10" si="0">DEC2HEX(C4)&amp;DEC2HEX(D4,8)</f>
        <v>00012D687</v>
      </c>
    </row>
    <row r="5" spans="2:5" ht="18.75">
      <c r="B5" s="33">
        <v>12345678</v>
      </c>
      <c r="C5" s="44">
        <f t="shared" ref="C5:C11" si="1">TRUNC(IF(B5&lt;4294967296,0,B5/4294967296))</f>
        <v>0</v>
      </c>
      <c r="D5" s="44">
        <f t="shared" ref="D5:D11" si="2">B5-(4294967296*C5)</f>
        <v>12345678</v>
      </c>
      <c r="E5" s="67" t="str">
        <f t="shared" si="0"/>
        <v>000BC614E</v>
      </c>
    </row>
    <row r="6" spans="2:5" ht="18.75">
      <c r="B6" s="33">
        <v>123456789</v>
      </c>
      <c r="C6" s="44">
        <f t="shared" si="1"/>
        <v>0</v>
      </c>
      <c r="D6" s="44">
        <f t="shared" si="2"/>
        <v>123456789</v>
      </c>
      <c r="E6" s="67" t="str">
        <f t="shared" si="0"/>
        <v>0075BCD15</v>
      </c>
    </row>
    <row r="7" spans="2:5" ht="18.75">
      <c r="B7" s="33">
        <v>1234567891</v>
      </c>
      <c r="C7" s="44">
        <f t="shared" si="1"/>
        <v>0</v>
      </c>
      <c r="D7" s="44">
        <f t="shared" si="2"/>
        <v>1234567891</v>
      </c>
      <c r="E7" s="67" t="str">
        <f t="shared" si="0"/>
        <v>0499602D3</v>
      </c>
    </row>
    <row r="8" spans="2:5" ht="18.75">
      <c r="B8" s="33">
        <v>12345678912</v>
      </c>
      <c r="C8" s="44">
        <f t="shared" si="1"/>
        <v>2</v>
      </c>
      <c r="D8" s="44">
        <f t="shared" si="2"/>
        <v>3755744320</v>
      </c>
      <c r="E8" s="67" t="str">
        <f t="shared" si="0"/>
        <v>2DFDC1C40</v>
      </c>
    </row>
    <row r="9" spans="2:5" ht="18.75">
      <c r="B9" s="33">
        <v>123456789123</v>
      </c>
      <c r="C9" s="44">
        <f t="shared" si="1"/>
        <v>28</v>
      </c>
      <c r="D9" s="44">
        <f t="shared" si="2"/>
        <v>3197704835</v>
      </c>
      <c r="E9" s="67" t="str">
        <f t="shared" si="0"/>
        <v>1CBE991A83</v>
      </c>
    </row>
    <row r="10" spans="2:5" ht="18.75">
      <c r="B10" s="33">
        <v>3481908604034080</v>
      </c>
      <c r="C10" s="44">
        <f t="shared" si="1"/>
        <v>810695</v>
      </c>
      <c r="D10" s="44">
        <f t="shared" si="2"/>
        <v>92003360</v>
      </c>
      <c r="E10" s="67" t="str">
        <f t="shared" si="0"/>
        <v>C5EC7057BDC20</v>
      </c>
    </row>
    <row r="11" spans="2:5" ht="19.5" thickBot="1">
      <c r="B11" s="34">
        <v>57362967</v>
      </c>
      <c r="C11" s="44">
        <f t="shared" si="1"/>
        <v>0</v>
      </c>
      <c r="D11" s="44">
        <f t="shared" si="2"/>
        <v>57362967</v>
      </c>
      <c r="E11" s="68" t="str">
        <f>DEC2HEX(C11)&amp;DEC2HEX(D11,8)</f>
        <v>0036B4A17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номер телефона_в_текст</vt:lpstr>
      <vt:lpstr>16_в_текст</vt:lpstr>
      <vt:lpstr>текст_в_16</vt:lpstr>
      <vt:lpstr>10_в_текст</vt:lpstr>
      <vt:lpstr>текст_в_10</vt:lpstr>
      <vt:lpstr>HTTP_API_GL_телст_16</vt:lpstr>
      <vt:lpstr>16_переворот</vt:lpstr>
      <vt:lpstr>текст_переворот</vt:lpstr>
      <vt:lpstr>10 в 16</vt:lpstr>
      <vt:lpstr>16 в 10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</dc:creator>
  <cp:lastModifiedBy>Murat.Ziganshin</cp:lastModifiedBy>
  <dcterms:created xsi:type="dcterms:W3CDTF">2019-10-14T10:22:01Z</dcterms:created>
  <dcterms:modified xsi:type="dcterms:W3CDTF">2024-10-04T11:57:34Z</dcterms:modified>
</cp:coreProperties>
</file>